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20" yWindow="60" windowWidth="20730" windowHeight="10980" activeTab="1"/>
  </bookViews>
  <sheets>
    <sheet name="Planilha Orcamentaria" sheetId="5" r:id="rId1"/>
    <sheet name="Cronograma Físico-Financeiro" sheetId="7" r:id="rId2"/>
    <sheet name="BDI" sheetId="8" r:id="rId3"/>
  </sheets>
  <definedNames>
    <definedName name="_xlnm.Print_Area" localSheetId="0">'Planilha Orcamentaria'!$A$1:$H$37</definedName>
  </definedNames>
  <calcPr calcId="144525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8" i="5" l="1"/>
  <c r="G14" i="5"/>
  <c r="H14" i="5" s="1"/>
  <c r="E18" i="5" l="1"/>
  <c r="E21" i="5" s="1"/>
  <c r="H18" i="5" l="1"/>
  <c r="E19" i="5"/>
  <c r="E20" i="5"/>
  <c r="E14" i="7"/>
  <c r="G22" i="5"/>
  <c r="H22" i="5" s="1"/>
  <c r="G21" i="5" l="1"/>
  <c r="G20" i="5"/>
  <c r="H20" i="5" l="1"/>
  <c r="H21" i="5"/>
  <c r="E17" i="5"/>
  <c r="C11" i="7" l="1"/>
  <c r="C9" i="7"/>
  <c r="B11" i="7"/>
  <c r="B9" i="7"/>
  <c r="K32" i="7"/>
  <c r="J32" i="7"/>
  <c r="I32" i="7"/>
  <c r="H32" i="7"/>
  <c r="G32" i="7"/>
  <c r="F32" i="7"/>
  <c r="K30" i="7"/>
  <c r="J30" i="7"/>
  <c r="I30" i="7"/>
  <c r="H30" i="7"/>
  <c r="G30" i="7"/>
  <c r="F30" i="7"/>
  <c r="K28" i="7"/>
  <c r="J28" i="7"/>
  <c r="I28" i="7"/>
  <c r="H28" i="7"/>
  <c r="G28" i="7"/>
  <c r="F28" i="7"/>
  <c r="K26" i="7"/>
  <c r="J26" i="7"/>
  <c r="I26" i="7"/>
  <c r="H26" i="7"/>
  <c r="G26" i="7"/>
  <c r="F26" i="7"/>
  <c r="K24" i="7"/>
  <c r="J24" i="7"/>
  <c r="I24" i="7"/>
  <c r="H24" i="7"/>
  <c r="G24" i="7"/>
  <c r="F24" i="7"/>
  <c r="K22" i="7"/>
  <c r="J22" i="7"/>
  <c r="I22" i="7"/>
  <c r="H22" i="7"/>
  <c r="G22" i="7"/>
  <c r="F22" i="7"/>
  <c r="K20" i="7"/>
  <c r="J20" i="7"/>
  <c r="I20" i="7"/>
  <c r="H20" i="7"/>
  <c r="G20" i="7"/>
  <c r="F20" i="7"/>
  <c r="H18" i="7"/>
  <c r="G18" i="7"/>
  <c r="F18" i="7"/>
  <c r="H16" i="7"/>
  <c r="G16" i="7"/>
  <c r="F16" i="7"/>
  <c r="K14" i="7"/>
  <c r="J14" i="7"/>
  <c r="I14" i="7"/>
  <c r="H14" i="7"/>
  <c r="G14" i="7"/>
  <c r="F14" i="7"/>
  <c r="G15" i="5" l="1"/>
  <c r="H15" i="5" s="1"/>
  <c r="E10" i="7"/>
  <c r="H10" i="7" l="1"/>
  <c r="J10" i="7"/>
  <c r="G10" i="7"/>
  <c r="K10" i="7"/>
  <c r="F10" i="7"/>
  <c r="I10" i="7"/>
  <c r="G16" i="5"/>
  <c r="H16" i="5" s="1"/>
  <c r="G17" i="5"/>
  <c r="H17" i="5" s="1"/>
  <c r="G19" i="5"/>
  <c r="H19" i="5" s="1"/>
  <c r="G24" i="5"/>
  <c r="H24" i="5" s="1"/>
  <c r="G25" i="5"/>
  <c r="H25" i="5" s="1"/>
  <c r="E12" i="7" l="1"/>
  <c r="H26" i="5"/>
  <c r="J12" i="7" l="1"/>
  <c r="J34" i="7" s="1"/>
  <c r="F12" i="7"/>
  <c r="F34" i="7" s="1"/>
  <c r="K12" i="7"/>
  <c r="K34" i="7" s="1"/>
  <c r="G12" i="7"/>
  <c r="G34" i="7" s="1"/>
  <c r="E34" i="7"/>
  <c r="I12" i="7"/>
  <c r="I34" i="7" s="1"/>
  <c r="H12" i="7"/>
  <c r="H34" i="7" s="1"/>
  <c r="E9" i="7" l="1"/>
  <c r="E13" i="7"/>
  <c r="E11" i="7"/>
  <c r="H33" i="7"/>
  <c r="G33" i="7"/>
  <c r="I33" i="7"/>
  <c r="K33" i="7"/>
  <c r="F33" i="7"/>
  <c r="J33" i="7"/>
  <c r="E33" i="7" l="1"/>
</calcChain>
</file>

<file path=xl/sharedStrings.xml><?xml version="1.0" encoding="utf-8"?>
<sst xmlns="http://schemas.openxmlformats.org/spreadsheetml/2006/main" count="106" uniqueCount="76">
  <si>
    <t>ITEM</t>
  </si>
  <si>
    <t>DESCRIÇÃO</t>
  </si>
  <si>
    <t>QUANTIDADE</t>
  </si>
  <si>
    <t>UNIDADE</t>
  </si>
  <si>
    <t>PLANILHA ORÇAMENTÁRIA DE CUSTOS</t>
  </si>
  <si>
    <t>CÓDIGO</t>
  </si>
  <si>
    <t>DIRETA</t>
  </si>
  <si>
    <t>INDIRETA</t>
  </si>
  <si>
    <t>(    )</t>
  </si>
  <si>
    <t>LDI</t>
  </si>
  <si>
    <t>PREÇO TOTAL</t>
  </si>
  <si>
    <t>CREA</t>
  </si>
  <si>
    <t xml:space="preserve">FORMA DE EXECUÇÃO: </t>
  </si>
  <si>
    <t>Carimbo e assinatura do engenheiro responsável técnico pela elaboração da planilha</t>
  </si>
  <si>
    <t>PREÇO UNITÁRIO S/ LDI</t>
  </si>
  <si>
    <t>PREÇO UNITÁRIO C/ LDI</t>
  </si>
  <si>
    <t>1.1</t>
  </si>
  <si>
    <t>IIO-001</t>
  </si>
  <si>
    <t>INSTALAÇÕES INICIAIS DA OBRA</t>
  </si>
  <si>
    <t>OBR-001</t>
  </si>
  <si>
    <t>OBRAS VIÁRIAS</t>
  </si>
  <si>
    <t>2.1</t>
  </si>
  <si>
    <t>2.2</t>
  </si>
  <si>
    <t>2.3</t>
  </si>
  <si>
    <t>2.4</t>
  </si>
  <si>
    <t>TOTAL GERAL DA OBRA</t>
  </si>
  <si>
    <t>Carimbo e assinatura do representante legal</t>
  </si>
  <si>
    <t>PREFEITURA: Prefeitura Municipal de Papagaios</t>
  </si>
  <si>
    <t>OBRA: Recapeamento em Vias Urbanas do Município</t>
  </si>
  <si>
    <t>FOLHA Nº: 01</t>
  </si>
  <si>
    <t>( X )</t>
  </si>
  <si>
    <t>ED-50152</t>
  </si>
  <si>
    <t>FORNECIMENTO E COLOCAÇÃO DE PLACA DE OBRA EM CHAPA GALVANIZADA (3,00 X 1,5 0 M) - EM CHAPA GALVANIZADA 0,26 AFIXADAS COM REBITES 540 E PARAFUSOS 3/8, EM ESTRUTURA METÁLICA VIGA U 2" ENRIJECIDA COM METALON 20 X 20, SUPORTE EM EUCALIPTO AUTOCLAVADO PINTADAS</t>
  </si>
  <si>
    <t>RO-51229</t>
  </si>
  <si>
    <t>PINTURA DE LIGAÇÃO (EXECUÇÃO E FORNECIMENTO DO MATERIAL BETUMINOSO, EXCLUSIVE TRANSPORTE DO MATERIAL BETUMINOSO).</t>
  </si>
  <si>
    <t>RO-41376</t>
  </si>
  <si>
    <t>TRANSPORTE DE MATERIAL DE QUALQUER NATUREZA. DISTÂNCIA MÉDIA DE TRANSPORTE &gt;= 50,10 KM</t>
  </si>
  <si>
    <t>TxKM</t>
  </si>
  <si>
    <t>M²</t>
  </si>
  <si>
    <t>UN.</t>
  </si>
  <si>
    <t>RO-14019</t>
  </si>
  <si>
    <t>CONCRETO BETUMINOSO USINADO A QUENTE - CBUQ (EXECUÇÃO, INCLUINDO USINAGEM, APLICAÇÃO, ESPALHAMENTO E COMPACTAÇÃO, FORNECIMENTO DOS AGREGADOS E MATERIAL BETUMINOSO, EXCLUI TRANSPORTE DOS AGREGADOS E DO MATERIAL BETUMINOSO ATÉ USINA E DA MASSA PRONTA ATÉ A PISTA)</t>
  </si>
  <si>
    <t>M³</t>
  </si>
  <si>
    <t>RO-14038</t>
  </si>
  <si>
    <t xml:space="preserve">TRANSPORTE DE CONCRETO BETUMINOSO USINADO A QUENTE. DISTÂNCIA MÉDIA DE TRANSPORTE&gt;50,00KM (VOLUME COMPACTADO) DMT = 96,06 KM </t>
  </si>
  <si>
    <t>M³XKM</t>
  </si>
  <si>
    <t>CRONOGRAMA FÍSICO-FINANCEIRO</t>
  </si>
  <si>
    <t>ETAPAS/DESCRIÇÃO</t>
  </si>
  <si>
    <t>FÍSICO/ FINANCEIRO</t>
  </si>
  <si>
    <t>TOTAL  ETAPAS</t>
  </si>
  <si>
    <t>MÊS 1</t>
  </si>
  <si>
    <t>MÊS 2</t>
  </si>
  <si>
    <t>MÊS 3</t>
  </si>
  <si>
    <t>MÊS 4</t>
  </si>
  <si>
    <t>MÊS 5</t>
  </si>
  <si>
    <t>MÊS 6</t>
  </si>
  <si>
    <t>Físico %</t>
  </si>
  <si>
    <t>Financeiro</t>
  </si>
  <si>
    <t>TOTAL</t>
  </si>
  <si>
    <t>Observações:</t>
  </si>
  <si>
    <t xml:space="preserve">Assinatura do engenheiro/arquiteto/técnico em edificaçõe/técnico em estradas responsável </t>
  </si>
  <si>
    <t>CREA ou CAU</t>
  </si>
  <si>
    <t>Assinatura do Prefeito</t>
  </si>
  <si>
    <t>2.5</t>
  </si>
  <si>
    <t>RO-41347</t>
  </si>
  <si>
    <t>TRANSPORTE DE AGREGADOS PARA CONSERVAÇÃO. DISTÂNCIA MÉDIA DE TRANSPORTE DE 15,10 A 20,00 KM</t>
  </si>
  <si>
    <t>2.6</t>
  </si>
  <si>
    <t>RO-41352</t>
  </si>
  <si>
    <t>TRANSPORTE DE AGREGADOS PARA CONSERVAÇÃO. DISTÂNCIA MÉDIA DE TRANSPORTE &gt; 50,10 KM</t>
  </si>
  <si>
    <t>URB-001</t>
  </si>
  <si>
    <t xml:space="preserve">URBANIZAÇÃO E OBRAS COMPLEMENTARES              </t>
  </si>
  <si>
    <t>PRAZO DA OBRA: 02 mês</t>
  </si>
  <si>
    <t>PRAZO DE EXECUÇÃO: 02 mês</t>
  </si>
  <si>
    <t>LOCAL:Diversas Ruas, Papagaios/MG</t>
  </si>
  <si>
    <t>REGIÃO/MÊS DE REFERÊNCIA: REGIÃO CENTRAL/OUTUBRO DE 2021</t>
  </si>
  <si>
    <t>LOCAL:  DIVERSAS RUAS -DIVERSOS BAIRROS Papagaios/MG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</si>
</sst>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(* #,##0.00_);_(* \(#,##0.00\);_(* &quot;-&quot;??_);_(@_)"/>
    <numFmt numFmtId="165" formatCode="&quot;R$ &quot;#,##0.00"/>
    <numFmt numFmtId="166" formatCode="&quot;R$&quot;\ #,##0.00"/>
  </numFmts>
  <fonts count="19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</font>
    <font>
      <sz val="10"/>
      <color indexed="8"/>
      <name val="Arial"/>
      <family val="2"/>
    </font>
    <font>
      <b/>
      <sz val="8"/>
      <name val="Arial"/>
      <family val="2"/>
    </font>
    <font>
      <sz val="8"/>
      <color indexed="12"/>
      <name val="Arial"/>
      <family val="2"/>
    </font>
    <font>
      <b/>
      <sz val="12"/>
      <color indexed="8"/>
      <name val="Arial"/>
      <family val="2"/>
    </font>
    <font>
      <b/>
      <sz val="10"/>
      <color indexed="8"/>
      <name val="Arial"/>
      <family val="2"/>
    </font>
    <font>
      <b/>
      <sz val="8"/>
      <color indexed="8"/>
      <name val="Arial"/>
      <family val="2"/>
    </font>
    <font>
      <sz val="8"/>
      <color indexed="8"/>
      <name val="Arial"/>
      <family val="2"/>
    </font>
    <font>
      <b/>
      <sz val="12"/>
      <name val="Arial"/>
      <family val="2"/>
    </font>
    <font>
      <sz val="9"/>
      <color indexed="8"/>
      <name val="Arial"/>
      <family val="2"/>
    </font>
    <font>
      <sz val="9"/>
      <name val="Arial"/>
      <family val="2"/>
    </font>
    <font>
      <sz val="9"/>
      <color theme="1"/>
      <name val="Arial"/>
      <family val="2"/>
    </font>
    <font>
      <b/>
      <sz val="9"/>
      <color indexed="8"/>
      <name val="Arial"/>
      <family val="2"/>
    </font>
    <font>
      <b/>
      <sz val="9"/>
      <name val="Arial"/>
      <family val="2"/>
    </font>
    <font>
      <b/>
      <sz val="10"/>
      <color rgb="FFFF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6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</cellStyleXfs>
  <cellXfs count="244">
    <xf numFmtId="0" fontId="0" fillId="0" borderId="0" xfId="0"/>
    <xf numFmtId="0" fontId="5" fillId="0" borderId="0" xfId="0" applyFont="1"/>
    <xf numFmtId="0" fontId="2" fillId="0" borderId="8" xfId="0" applyFont="1" applyBorder="1" applyAlignment="1">
      <alignment horizontal="center" vertical="center" wrapText="1"/>
    </xf>
    <xf numFmtId="49" fontId="4" fillId="0" borderId="9" xfId="0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horizontal="left" vertical="center" wrapText="1"/>
    </xf>
    <xf numFmtId="2" fontId="2" fillId="0" borderId="9" xfId="2" applyNumberFormat="1" applyFont="1" applyFill="1" applyBorder="1" applyAlignment="1">
      <alignment horizontal="center" vertical="center" wrapText="1"/>
    </xf>
    <xf numFmtId="4" fontId="2" fillId="0" borderId="9" xfId="0" applyNumberFormat="1" applyFont="1" applyBorder="1" applyAlignment="1">
      <alignment horizontal="center" vertical="center" wrapText="1"/>
    </xf>
    <xf numFmtId="4" fontId="2" fillId="0" borderId="10" xfId="0" applyNumberFormat="1" applyFont="1" applyBorder="1" applyAlignment="1">
      <alignment horizontal="center" vertical="center" wrapText="1"/>
    </xf>
    <xf numFmtId="4" fontId="7" fillId="0" borderId="9" xfId="0" applyNumberFormat="1" applyFont="1" applyBorder="1" applyAlignment="1">
      <alignment horizontal="center" vertical="center" wrapText="1"/>
    </xf>
    <xf numFmtId="4" fontId="7" fillId="0" borderId="10" xfId="0" applyNumberFormat="1" applyFont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left" vertical="center"/>
    </xf>
    <xf numFmtId="0" fontId="9" fillId="0" borderId="7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49" fontId="11" fillId="0" borderId="9" xfId="0" applyNumberFormat="1" applyFont="1" applyBorder="1" applyAlignment="1">
      <alignment horizontal="center" vertical="center" wrapText="1"/>
    </xf>
    <xf numFmtId="0" fontId="11" fillId="0" borderId="9" xfId="0" applyFont="1" applyBorder="1" applyAlignment="1">
      <alignment horizontal="left" vertical="center" wrapText="1"/>
    </xf>
    <xf numFmtId="4" fontId="11" fillId="0" borderId="9" xfId="0" applyNumberFormat="1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164" fontId="11" fillId="0" borderId="9" xfId="2" applyFont="1" applyFill="1" applyBorder="1" applyAlignment="1">
      <alignment horizontal="center" vertical="center" wrapText="1"/>
    </xf>
    <xf numFmtId="49" fontId="11" fillId="0" borderId="12" xfId="0" applyNumberFormat="1" applyFont="1" applyBorder="1" applyAlignment="1">
      <alignment horizontal="center" vertical="center" wrapText="1"/>
    </xf>
    <xf numFmtId="49" fontId="11" fillId="0" borderId="11" xfId="0" applyNumberFormat="1" applyFont="1" applyBorder="1" applyAlignment="1">
      <alignment horizontal="center" vertical="center" wrapText="1"/>
    </xf>
    <xf numFmtId="0" fontId="11" fillId="0" borderId="11" xfId="0" applyFont="1" applyBorder="1" applyAlignment="1">
      <alignment horizontal="left" vertical="center" wrapText="1"/>
    </xf>
    <xf numFmtId="2" fontId="11" fillId="0" borderId="11" xfId="2" applyNumberFormat="1" applyFont="1" applyFill="1" applyBorder="1" applyAlignment="1">
      <alignment horizontal="center" vertical="center" wrapText="1"/>
    </xf>
    <xf numFmtId="4" fontId="11" fillId="0" borderId="11" xfId="0" applyNumberFormat="1" applyFont="1" applyFill="1" applyBorder="1" applyAlignment="1">
      <alignment horizontal="center" vertical="center" wrapText="1"/>
    </xf>
    <xf numFmtId="4" fontId="11" fillId="0" borderId="11" xfId="0" applyNumberFormat="1" applyFont="1" applyBorder="1" applyAlignment="1">
      <alignment horizontal="center" vertical="center" wrapText="1"/>
    </xf>
    <xf numFmtId="4" fontId="10" fillId="0" borderId="16" xfId="0" applyNumberFormat="1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10" fontId="9" fillId="0" borderId="17" xfId="1" applyNumberFormat="1" applyFont="1" applyFill="1" applyBorder="1" applyAlignment="1">
      <alignment horizontal="center" vertical="center"/>
    </xf>
    <xf numFmtId="0" fontId="6" fillId="0" borderId="13" xfId="0" applyFont="1" applyBorder="1" applyAlignment="1">
      <alignment horizontal="center" vertical="center" wrapText="1"/>
    </xf>
    <xf numFmtId="49" fontId="6" fillId="0" borderId="14" xfId="0" applyNumberFormat="1" applyFont="1" applyBorder="1" applyAlignment="1">
      <alignment horizontal="center" vertical="center" wrapText="1"/>
    </xf>
    <xf numFmtId="0" fontId="6" fillId="0" borderId="14" xfId="0" applyFont="1" applyBorder="1" applyAlignment="1">
      <alignment horizontal="left" vertical="center" wrapText="1"/>
    </xf>
    <xf numFmtId="2" fontId="2" fillId="0" borderId="14" xfId="2" applyNumberFormat="1" applyFont="1" applyFill="1" applyBorder="1" applyAlignment="1">
      <alignment horizontal="center" vertical="center" wrapText="1"/>
    </xf>
    <xf numFmtId="4" fontId="2" fillId="0" borderId="14" xfId="0" applyNumberFormat="1" applyFont="1" applyBorder="1" applyAlignment="1">
      <alignment horizontal="center" vertical="center" wrapText="1"/>
    </xf>
    <xf numFmtId="4" fontId="2" fillId="0" borderId="15" xfId="0" applyNumberFormat="1" applyFont="1" applyBorder="1" applyAlignment="1">
      <alignment horizontal="center" vertical="center" wrapText="1"/>
    </xf>
    <xf numFmtId="49" fontId="2" fillId="0" borderId="9" xfId="0" applyNumberFormat="1" applyFont="1" applyBorder="1" applyAlignment="1">
      <alignment horizontal="center" vertical="center" wrapText="1"/>
    </xf>
    <xf numFmtId="0" fontId="2" fillId="0" borderId="9" xfId="0" applyFont="1" applyBorder="1" applyAlignment="1">
      <alignment horizontal="left" vertical="center" wrapText="1"/>
    </xf>
    <xf numFmtId="0" fontId="6" fillId="0" borderId="8" xfId="0" applyFont="1" applyBorder="1" applyAlignment="1">
      <alignment horizontal="center" vertical="center" wrapText="1"/>
    </xf>
    <xf numFmtId="49" fontId="6" fillId="0" borderId="9" xfId="0" applyNumberFormat="1" applyFont="1" applyBorder="1" applyAlignment="1">
      <alignment horizontal="center" vertical="center" wrapText="1"/>
    </xf>
    <xf numFmtId="0" fontId="6" fillId="0" borderId="9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center" vertical="center" wrapText="1"/>
    </xf>
    <xf numFmtId="2" fontId="4" fillId="0" borderId="9" xfId="2" applyNumberFormat="1" applyFont="1" applyFill="1" applyBorder="1" applyAlignment="1">
      <alignment horizontal="center" vertical="center" wrapText="1"/>
    </xf>
    <xf numFmtId="4" fontId="4" fillId="0" borderId="9" xfId="0" applyNumberFormat="1" applyFont="1" applyBorder="1" applyAlignment="1">
      <alignment horizontal="center" vertical="center" wrapText="1"/>
    </xf>
    <xf numFmtId="0" fontId="0" fillId="2" borderId="32" xfId="0" applyFill="1" applyBorder="1" applyAlignment="1"/>
    <xf numFmtId="0" fontId="0" fillId="2" borderId="33" xfId="0" applyFill="1" applyBorder="1" applyAlignment="1"/>
    <xf numFmtId="0" fontId="0" fillId="2" borderId="33" xfId="0" applyFill="1" applyBorder="1" applyAlignment="1">
      <alignment wrapText="1"/>
    </xf>
    <xf numFmtId="0" fontId="0" fillId="2" borderId="34" xfId="0" applyFill="1" applyBorder="1" applyAlignment="1"/>
    <xf numFmtId="0" fontId="0" fillId="2" borderId="0" xfId="0" applyFill="1" applyBorder="1" applyAlignment="1"/>
    <xf numFmtId="0" fontId="0" fillId="2" borderId="0" xfId="0" applyFill="1" applyBorder="1" applyAlignment="1">
      <alignment wrapText="1"/>
    </xf>
    <xf numFmtId="0" fontId="0" fillId="2" borderId="0" xfId="0" applyFill="1" applyBorder="1"/>
    <xf numFmtId="0" fontId="3" fillId="2" borderId="45" xfId="0" applyFont="1" applyFill="1" applyBorder="1" applyAlignment="1">
      <alignment horizontal="center" vertical="center"/>
    </xf>
    <xf numFmtId="0" fontId="3" fillId="2" borderId="35" xfId="0" applyFont="1" applyFill="1" applyBorder="1" applyAlignment="1">
      <alignment horizontal="center" vertical="center"/>
    </xf>
    <xf numFmtId="0" fontId="3" fillId="2" borderId="35" xfId="0" applyFont="1" applyFill="1" applyBorder="1" applyAlignment="1">
      <alignment horizontal="center" vertical="center" wrapText="1"/>
    </xf>
    <xf numFmtId="0" fontId="3" fillId="2" borderId="37" xfId="0" applyFont="1" applyFill="1" applyBorder="1" applyAlignment="1">
      <alignment horizontal="center" vertical="center"/>
    </xf>
    <xf numFmtId="49" fontId="13" fillId="3" borderId="47" xfId="0" applyNumberFormat="1" applyFont="1" applyFill="1" applyBorder="1" applyAlignment="1">
      <alignment horizontal="center" vertical="top" wrapText="1"/>
    </xf>
    <xf numFmtId="10" fontId="13" fillId="3" borderId="47" xfId="0" applyNumberFormat="1" applyFont="1" applyFill="1" applyBorder="1" applyAlignment="1">
      <alignment vertical="top" wrapText="1"/>
    </xf>
    <xf numFmtId="10" fontId="14" fillId="3" borderId="47" xfId="2" applyNumberFormat="1" applyFont="1" applyFill="1" applyBorder="1" applyAlignment="1">
      <alignment vertical="top" wrapText="1"/>
    </xf>
    <xf numFmtId="10" fontId="14" fillId="3" borderId="47" xfId="0" applyNumberFormat="1" applyFont="1" applyFill="1" applyBorder="1" applyAlignment="1">
      <alignment vertical="top" wrapText="1"/>
    </xf>
    <xf numFmtId="10" fontId="14" fillId="3" borderId="48" xfId="0" applyNumberFormat="1" applyFont="1" applyFill="1" applyBorder="1" applyAlignment="1">
      <alignment vertical="top" wrapText="1"/>
    </xf>
    <xf numFmtId="49" fontId="13" fillId="3" borderId="50" xfId="0" applyNumberFormat="1" applyFont="1" applyFill="1" applyBorder="1" applyAlignment="1">
      <alignment horizontal="center" vertical="top" wrapText="1"/>
    </xf>
    <xf numFmtId="4" fontId="13" fillId="3" borderId="50" xfId="0" applyNumberFormat="1" applyFont="1" applyFill="1" applyBorder="1" applyAlignment="1">
      <alignment vertical="top" wrapText="1"/>
    </xf>
    <xf numFmtId="4" fontId="13" fillId="3" borderId="51" xfId="0" applyNumberFormat="1" applyFont="1" applyFill="1" applyBorder="1" applyAlignment="1">
      <alignment vertical="top" wrapText="1"/>
    </xf>
    <xf numFmtId="49" fontId="13" fillId="2" borderId="50" xfId="0" applyNumberFormat="1" applyFont="1" applyFill="1" applyBorder="1" applyAlignment="1">
      <alignment horizontal="center" vertical="top" wrapText="1"/>
    </xf>
    <xf numFmtId="10" fontId="13" fillId="2" borderId="47" xfId="0" applyNumberFormat="1" applyFont="1" applyFill="1" applyBorder="1" applyAlignment="1">
      <alignment vertical="top" wrapText="1"/>
    </xf>
    <xf numFmtId="10" fontId="14" fillId="2" borderId="47" xfId="2" applyNumberFormat="1" applyFont="1" applyFill="1" applyBorder="1" applyAlignment="1">
      <alignment vertical="top" wrapText="1"/>
    </xf>
    <xf numFmtId="10" fontId="14" fillId="2" borderId="47" xfId="0" applyNumberFormat="1" applyFont="1" applyFill="1" applyBorder="1" applyAlignment="1">
      <alignment vertical="top" wrapText="1"/>
    </xf>
    <xf numFmtId="10" fontId="14" fillId="2" borderId="48" xfId="0" applyNumberFormat="1" applyFont="1" applyFill="1" applyBorder="1" applyAlignment="1">
      <alignment vertical="top" wrapText="1"/>
    </xf>
    <xf numFmtId="4" fontId="13" fillId="2" borderId="50" xfId="0" applyNumberFormat="1" applyFont="1" applyFill="1" applyBorder="1" applyAlignment="1">
      <alignment vertical="top" wrapText="1"/>
    </xf>
    <xf numFmtId="4" fontId="13" fillId="2" borderId="51" xfId="0" applyNumberFormat="1" applyFont="1" applyFill="1" applyBorder="1" applyAlignment="1">
      <alignment vertical="top" wrapText="1"/>
    </xf>
    <xf numFmtId="49" fontId="15" fillId="2" borderId="50" xfId="0" applyNumberFormat="1" applyFont="1" applyFill="1" applyBorder="1" applyAlignment="1">
      <alignment horizontal="center" vertical="top" wrapText="1"/>
    </xf>
    <xf numFmtId="4" fontId="15" fillId="2" borderId="50" xfId="0" applyNumberFormat="1" applyFont="1" applyFill="1" applyBorder="1" applyAlignment="1">
      <alignment vertical="top" wrapText="1"/>
    </xf>
    <xf numFmtId="4" fontId="15" fillId="2" borderId="51" xfId="0" applyNumberFormat="1" applyFont="1" applyFill="1" applyBorder="1" applyAlignment="1">
      <alignment vertical="top" wrapText="1"/>
    </xf>
    <xf numFmtId="49" fontId="13" fillId="2" borderId="53" xfId="0" applyNumberFormat="1" applyFont="1" applyFill="1" applyBorder="1" applyAlignment="1">
      <alignment horizontal="center" vertical="top" wrapText="1"/>
    </xf>
    <xf numFmtId="49" fontId="16" fillId="4" borderId="55" xfId="0" applyNumberFormat="1" applyFont="1" applyFill="1" applyBorder="1" applyAlignment="1">
      <alignment horizontal="center" vertical="top" wrapText="1"/>
    </xf>
    <xf numFmtId="10" fontId="16" fillId="4" borderId="55" xfId="0" applyNumberFormat="1" applyFont="1" applyFill="1" applyBorder="1" applyAlignment="1">
      <alignment vertical="top" wrapText="1"/>
    </xf>
    <xf numFmtId="10" fontId="16" fillId="4" borderId="56" xfId="0" applyNumberFormat="1" applyFont="1" applyFill="1" applyBorder="1" applyAlignment="1">
      <alignment vertical="top" wrapText="1"/>
    </xf>
    <xf numFmtId="49" fontId="16" fillId="4" borderId="57" xfId="0" applyNumberFormat="1" applyFont="1" applyFill="1" applyBorder="1" applyAlignment="1">
      <alignment horizontal="center" vertical="top" wrapText="1"/>
    </xf>
    <xf numFmtId="165" fontId="16" fillId="4" borderId="57" xfId="0" applyNumberFormat="1" applyFont="1" applyFill="1" applyBorder="1" applyAlignment="1">
      <alignment vertical="top" wrapText="1"/>
    </xf>
    <xf numFmtId="165" fontId="16" fillId="4" borderId="58" xfId="0" applyNumberFormat="1" applyFont="1" applyFill="1" applyBorder="1" applyAlignment="1">
      <alignment vertical="top" wrapText="1"/>
    </xf>
    <xf numFmtId="0" fontId="0" fillId="2" borderId="0" xfId="0" applyFill="1" applyBorder="1" applyAlignment="1">
      <alignment vertical="center"/>
    </xf>
    <xf numFmtId="0" fontId="0" fillId="2" borderId="0" xfId="0" applyFill="1" applyBorder="1" applyAlignment="1">
      <alignment vertical="center" wrapText="1"/>
    </xf>
    <xf numFmtId="0" fontId="3" fillId="2" borderId="32" xfId="0" applyFont="1" applyFill="1" applyBorder="1" applyAlignment="1">
      <alignment wrapText="1"/>
    </xf>
    <xf numFmtId="0" fontId="3" fillId="2" borderId="33" xfId="0" applyFont="1" applyFill="1" applyBorder="1" applyAlignment="1">
      <alignment wrapText="1"/>
    </xf>
    <xf numFmtId="0" fontId="3" fillId="2" borderId="59" xfId="0" applyFont="1" applyFill="1" applyBorder="1" applyAlignment="1">
      <alignment wrapText="1"/>
    </xf>
    <xf numFmtId="0" fontId="0" fillId="2" borderId="60" xfId="0" applyFill="1" applyBorder="1"/>
    <xf numFmtId="0" fontId="0" fillId="2" borderId="33" xfId="0" applyFill="1" applyBorder="1"/>
    <xf numFmtId="0" fontId="0" fillId="2" borderId="34" xfId="0" applyFill="1" applyBorder="1"/>
    <xf numFmtId="0" fontId="3" fillId="2" borderId="61" xfId="0" applyFont="1" applyFill="1" applyBorder="1" applyAlignment="1">
      <alignment wrapText="1"/>
    </xf>
    <xf numFmtId="0" fontId="0" fillId="2" borderId="40" xfId="0" applyFill="1" applyBorder="1" applyAlignment="1">
      <alignment vertical="center"/>
    </xf>
    <xf numFmtId="0" fontId="3" fillId="2" borderId="0" xfId="0" applyFont="1" applyFill="1" applyBorder="1" applyAlignment="1">
      <alignment wrapText="1"/>
    </xf>
    <xf numFmtId="0" fontId="3" fillId="2" borderId="40" xfId="0" applyFont="1" applyFill="1" applyBorder="1" applyAlignment="1">
      <alignment wrapText="1"/>
    </xf>
    <xf numFmtId="0" fontId="0" fillId="2" borderId="62" xfId="0" applyFill="1" applyBorder="1" applyAlignment="1">
      <alignment vertical="center"/>
    </xf>
    <xf numFmtId="0" fontId="3" fillId="2" borderId="63" xfId="0" applyFont="1" applyFill="1" applyBorder="1"/>
    <xf numFmtId="0" fontId="14" fillId="2" borderId="64" xfId="0" applyFont="1" applyFill="1" applyBorder="1"/>
    <xf numFmtId="0" fontId="3" fillId="2" borderId="61" xfId="0" applyFont="1" applyFill="1" applyBorder="1"/>
    <xf numFmtId="0" fontId="2" fillId="2" borderId="62" xfId="0" applyFont="1" applyFill="1" applyBorder="1" applyAlignment="1">
      <alignment vertical="center"/>
    </xf>
    <xf numFmtId="0" fontId="0" fillId="2" borderId="63" xfId="0" applyFill="1" applyBorder="1"/>
    <xf numFmtId="0" fontId="0" fillId="2" borderId="64" xfId="0" applyFill="1" applyBorder="1"/>
    <xf numFmtId="0" fontId="1" fillId="2" borderId="61" xfId="0" applyFont="1" applyFill="1" applyBorder="1"/>
    <xf numFmtId="0" fontId="1" fillId="2" borderId="0" xfId="0" applyFont="1" applyFill="1" applyBorder="1"/>
    <xf numFmtId="0" fontId="0" fillId="2" borderId="62" xfId="0" applyFill="1" applyBorder="1"/>
    <xf numFmtId="0" fontId="17" fillId="2" borderId="61" xfId="0" applyFont="1" applyFill="1" applyBorder="1"/>
    <xf numFmtId="0" fontId="17" fillId="2" borderId="0" xfId="0" applyFont="1" applyFill="1" applyBorder="1" applyAlignment="1">
      <alignment wrapText="1"/>
    </xf>
    <xf numFmtId="0" fontId="3" fillId="2" borderId="0" xfId="0" applyFont="1" applyFill="1" applyBorder="1" applyAlignment="1">
      <alignment horizontal="right"/>
    </xf>
    <xf numFmtId="0" fontId="0" fillId="2" borderId="61" xfId="0" applyFill="1" applyBorder="1" applyAlignment="1"/>
    <xf numFmtId="0" fontId="0" fillId="2" borderId="64" xfId="0" applyFill="1" applyBorder="1" applyAlignment="1"/>
    <xf numFmtId="0" fontId="0" fillId="2" borderId="61" xfId="0" applyFill="1" applyBorder="1"/>
    <xf numFmtId="0" fontId="0" fillId="2" borderId="61" xfId="0" applyFill="1" applyBorder="1" applyAlignment="1">
      <alignment vertical="center"/>
    </xf>
    <xf numFmtId="0" fontId="0" fillId="2" borderId="64" xfId="0" applyFill="1" applyBorder="1" applyAlignment="1">
      <alignment vertical="center"/>
    </xf>
    <xf numFmtId="0" fontId="14" fillId="2" borderId="41" xfId="0" applyFont="1" applyFill="1" applyBorder="1"/>
    <xf numFmtId="0" fontId="14" fillId="2" borderId="38" xfId="0" applyFont="1" applyFill="1" applyBorder="1" applyAlignment="1">
      <alignment wrapText="1"/>
    </xf>
    <xf numFmtId="0" fontId="0" fillId="2" borderId="38" xfId="0" applyFill="1" applyBorder="1"/>
    <xf numFmtId="0" fontId="0" fillId="2" borderId="21" xfId="0" applyFill="1" applyBorder="1"/>
    <xf numFmtId="0" fontId="0" fillId="2" borderId="23" xfId="0" applyFill="1" applyBorder="1"/>
    <xf numFmtId="0" fontId="0" fillId="2" borderId="65" xfId="0" applyFill="1" applyBorder="1"/>
    <xf numFmtId="0" fontId="3" fillId="2" borderId="28" xfId="0" applyFont="1" applyFill="1" applyBorder="1" applyAlignment="1">
      <alignment vertical="center"/>
    </xf>
    <xf numFmtId="0" fontId="3" fillId="2" borderId="29" xfId="0" applyFont="1" applyFill="1" applyBorder="1" applyAlignment="1">
      <alignment vertical="center"/>
    </xf>
    <xf numFmtId="166" fontId="18" fillId="2" borderId="28" xfId="0" applyNumberFormat="1" applyFont="1" applyFill="1" applyBorder="1" applyAlignment="1">
      <alignment horizontal="center" vertical="center"/>
    </xf>
    <xf numFmtId="10" fontId="16" fillId="3" borderId="47" xfId="0" applyNumberFormat="1" applyFont="1" applyFill="1" applyBorder="1" applyAlignment="1">
      <alignment vertical="top" wrapText="1"/>
    </xf>
    <xf numFmtId="10" fontId="16" fillId="2" borderId="47" xfId="0" applyNumberFormat="1" applyFont="1" applyFill="1" applyBorder="1" applyAlignment="1">
      <alignment vertical="top" wrapText="1"/>
    </xf>
    <xf numFmtId="0" fontId="4" fillId="0" borderId="9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center"/>
    </xf>
    <xf numFmtId="0" fontId="9" fillId="0" borderId="18" xfId="0" applyFont="1" applyFill="1" applyBorder="1" applyAlignment="1">
      <alignment horizontal="center" vertical="center"/>
    </xf>
    <xf numFmtId="0" fontId="9" fillId="0" borderId="19" xfId="0" applyFont="1" applyFill="1" applyBorder="1" applyAlignment="1">
      <alignment horizontal="center" vertical="center"/>
    </xf>
    <xf numFmtId="49" fontId="4" fillId="0" borderId="8" xfId="0" applyNumberFormat="1" applyFont="1" applyBorder="1" applyAlignment="1">
      <alignment horizontal="center" vertical="center" wrapText="1"/>
    </xf>
    <xf numFmtId="0" fontId="10" fillId="0" borderId="61" xfId="0" applyFont="1" applyBorder="1" applyAlignment="1">
      <alignment horizontal="center" vertical="center" wrapText="1"/>
    </xf>
    <xf numFmtId="4" fontId="10" fillId="0" borderId="64" xfId="0" applyNumberFormat="1" applyFont="1" applyBorder="1" applyAlignment="1">
      <alignment horizontal="center" vertical="center" wrapText="1"/>
    </xf>
    <xf numFmtId="0" fontId="5" fillId="0" borderId="61" xfId="0" applyFont="1" applyBorder="1" applyAlignment="1">
      <alignment vertical="center"/>
    </xf>
    <xf numFmtId="0" fontId="5" fillId="0" borderId="64" xfId="0" applyFont="1" applyBorder="1" applyAlignment="1">
      <alignment vertical="center"/>
    </xf>
    <xf numFmtId="0" fontId="11" fillId="0" borderId="61" xfId="0" applyFont="1" applyBorder="1" applyAlignment="1">
      <alignment vertical="center"/>
    </xf>
    <xf numFmtId="0" fontId="11" fillId="0" borderId="64" xfId="0" applyFont="1" applyBorder="1" applyAlignment="1">
      <alignment vertical="center"/>
    </xf>
    <xf numFmtId="0" fontId="5" fillId="0" borderId="61" xfId="0" applyFont="1" applyBorder="1"/>
    <xf numFmtId="0" fontId="5" fillId="0" borderId="0" xfId="0" applyFont="1" applyBorder="1"/>
    <xf numFmtId="0" fontId="5" fillId="0" borderId="64" xfId="0" applyFont="1" applyBorder="1"/>
    <xf numFmtId="0" fontId="5" fillId="0" borderId="41" xfId="0" applyFont="1" applyBorder="1"/>
    <xf numFmtId="0" fontId="5" fillId="0" borderId="38" xfId="0" applyFont="1" applyBorder="1"/>
    <xf numFmtId="0" fontId="5" fillId="0" borderId="65" xfId="0" applyFont="1" applyBorder="1"/>
    <xf numFmtId="0" fontId="5" fillId="0" borderId="33" xfId="0" applyFont="1" applyBorder="1" applyAlignment="1">
      <alignment horizontal="center" wrapText="1"/>
    </xf>
    <xf numFmtId="0" fontId="5" fillId="0" borderId="34" xfId="0" applyFont="1" applyBorder="1" applyAlignment="1">
      <alignment horizontal="center" wrapText="1"/>
    </xf>
    <xf numFmtId="0" fontId="5" fillId="0" borderId="32" xfId="0" applyFont="1" applyBorder="1" applyAlignment="1">
      <alignment horizontal="center"/>
    </xf>
    <xf numFmtId="0" fontId="5" fillId="0" borderId="33" xfId="0" applyFont="1" applyBorder="1" applyAlignment="1">
      <alignment horizontal="center"/>
    </xf>
    <xf numFmtId="0" fontId="11" fillId="0" borderId="39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5" fillId="0" borderId="40" xfId="0" applyFont="1" applyBorder="1" applyAlignment="1">
      <alignment horizontal="center" vertical="center"/>
    </xf>
    <xf numFmtId="0" fontId="9" fillId="0" borderId="30" xfId="0" applyFont="1" applyFill="1" applyBorder="1" applyAlignment="1">
      <alignment horizontal="left" vertical="center" wrapText="1"/>
    </xf>
    <xf numFmtId="0" fontId="9" fillId="0" borderId="5" xfId="0" applyFont="1" applyFill="1" applyBorder="1" applyAlignment="1">
      <alignment horizontal="left" vertical="center" wrapText="1"/>
    </xf>
    <xf numFmtId="0" fontId="9" fillId="0" borderId="31" xfId="0" applyFont="1" applyFill="1" applyBorder="1" applyAlignment="1">
      <alignment horizontal="left" vertical="center" wrapText="1"/>
    </xf>
    <xf numFmtId="0" fontId="9" fillId="0" borderId="41" xfId="0" applyFont="1" applyFill="1" applyBorder="1" applyAlignment="1">
      <alignment horizontal="left" vertical="center" wrapText="1"/>
    </xf>
    <xf numFmtId="0" fontId="9" fillId="0" borderId="38" xfId="0" applyFont="1" applyFill="1" applyBorder="1" applyAlignment="1">
      <alignment horizontal="left" vertical="center" wrapText="1"/>
    </xf>
    <xf numFmtId="0" fontId="9" fillId="0" borderId="21" xfId="0" applyFont="1" applyFill="1" applyBorder="1" applyAlignment="1">
      <alignment horizontal="left" vertical="center" wrapText="1"/>
    </xf>
    <xf numFmtId="0" fontId="9" fillId="0" borderId="30" xfId="0" applyFont="1" applyFill="1" applyBorder="1" applyAlignment="1">
      <alignment horizontal="left" vertical="center"/>
    </xf>
    <xf numFmtId="0" fontId="9" fillId="0" borderId="5" xfId="0" applyFont="1" applyFill="1" applyBorder="1" applyAlignment="1">
      <alignment horizontal="left" vertical="center"/>
    </xf>
    <xf numFmtId="0" fontId="9" fillId="0" borderId="31" xfId="0" applyFont="1" applyFill="1" applyBorder="1" applyAlignment="1">
      <alignment horizontal="left" vertical="center"/>
    </xf>
    <xf numFmtId="0" fontId="10" fillId="0" borderId="18" xfId="0" applyFont="1" applyBorder="1" applyAlignment="1">
      <alignment horizontal="right" vertical="center" wrapText="1"/>
    </xf>
    <xf numFmtId="0" fontId="10" fillId="0" borderId="6" xfId="0" applyFont="1" applyBorder="1" applyAlignment="1">
      <alignment horizontal="right" vertical="center" wrapText="1"/>
    </xf>
    <xf numFmtId="0" fontId="10" fillId="0" borderId="19" xfId="0" applyFont="1" applyBorder="1" applyAlignment="1">
      <alignment horizontal="right" vertical="center" wrapText="1"/>
    </xf>
    <xf numFmtId="0" fontId="9" fillId="0" borderId="41" xfId="0" applyFont="1" applyFill="1" applyBorder="1" applyAlignment="1">
      <alignment horizontal="center" vertical="center" wrapText="1"/>
    </xf>
    <xf numFmtId="0" fontId="9" fillId="0" borderId="38" xfId="0" applyFont="1" applyFill="1" applyBorder="1" applyAlignment="1">
      <alignment horizontal="center" vertical="center" wrapText="1"/>
    </xf>
    <xf numFmtId="0" fontId="9" fillId="0" borderId="65" xfId="0" applyFont="1" applyFill="1" applyBorder="1" applyAlignment="1">
      <alignment horizontal="center" vertical="center" wrapText="1"/>
    </xf>
    <xf numFmtId="0" fontId="5" fillId="0" borderId="41" xfId="0" applyFont="1" applyFill="1" applyBorder="1" applyAlignment="1">
      <alignment horizontal="center"/>
    </xf>
    <xf numFmtId="0" fontId="5" fillId="0" borderId="38" xfId="0" applyFont="1" applyFill="1" applyBorder="1" applyAlignment="1">
      <alignment horizontal="center"/>
    </xf>
    <xf numFmtId="0" fontId="5" fillId="0" borderId="65" xfId="0" applyFont="1" applyFill="1" applyBorder="1" applyAlignment="1">
      <alignment horizontal="center"/>
    </xf>
    <xf numFmtId="0" fontId="5" fillId="0" borderId="0" xfId="0" applyFont="1" applyBorder="1" applyAlignment="1">
      <alignment horizontal="center" vertical="center"/>
    </xf>
    <xf numFmtId="0" fontId="4" fillId="0" borderId="39" xfId="0" applyFont="1" applyBorder="1" applyAlignment="1">
      <alignment horizontal="center" vertical="center"/>
    </xf>
    <xf numFmtId="0" fontId="8" fillId="0" borderId="61" xfId="0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/>
    </xf>
    <xf numFmtId="0" fontId="8" fillId="0" borderId="64" xfId="0" applyFont="1" applyFill="1" applyBorder="1" applyAlignment="1">
      <alignment horizontal="center"/>
    </xf>
    <xf numFmtId="0" fontId="9" fillId="0" borderId="20" xfId="0" applyFont="1" applyFill="1" applyBorder="1" applyAlignment="1">
      <alignment horizontal="left" vertical="center"/>
    </xf>
    <xf numFmtId="0" fontId="9" fillId="0" borderId="21" xfId="0" applyFont="1" applyFill="1" applyBorder="1" applyAlignment="1">
      <alignment horizontal="left" vertical="center"/>
    </xf>
    <xf numFmtId="0" fontId="9" fillId="0" borderId="22" xfId="0" applyFont="1" applyFill="1" applyBorder="1" applyAlignment="1">
      <alignment horizontal="center" vertical="center"/>
    </xf>
    <xf numFmtId="0" fontId="9" fillId="0" borderId="23" xfId="0" applyFont="1" applyFill="1" applyBorder="1" applyAlignment="1">
      <alignment horizontal="center" vertical="center"/>
    </xf>
    <xf numFmtId="14" fontId="9" fillId="0" borderId="24" xfId="0" applyNumberFormat="1" applyFont="1" applyFill="1" applyBorder="1" applyAlignment="1">
      <alignment horizontal="left" vertical="center"/>
    </xf>
    <xf numFmtId="0" fontId="9" fillId="0" borderId="25" xfId="0" applyFont="1" applyFill="1" applyBorder="1" applyAlignment="1">
      <alignment horizontal="left" vertical="center"/>
    </xf>
    <xf numFmtId="0" fontId="9" fillId="0" borderId="26" xfId="0" applyFont="1" applyFill="1" applyBorder="1" applyAlignment="1">
      <alignment horizontal="left" vertical="center"/>
    </xf>
    <xf numFmtId="0" fontId="9" fillId="0" borderId="27" xfId="0" applyFont="1" applyFill="1" applyBorder="1" applyAlignment="1">
      <alignment horizontal="left" vertical="top"/>
    </xf>
    <xf numFmtId="0" fontId="9" fillId="0" borderId="28" xfId="0" applyFont="1" applyFill="1" applyBorder="1" applyAlignment="1">
      <alignment horizontal="left" vertical="top"/>
    </xf>
    <xf numFmtId="0" fontId="9" fillId="0" borderId="29" xfId="0" applyFont="1" applyFill="1" applyBorder="1" applyAlignment="1">
      <alignment horizontal="left" vertical="top"/>
    </xf>
    <xf numFmtId="0" fontId="9" fillId="0" borderId="30" xfId="0" applyFont="1" applyFill="1" applyBorder="1" applyAlignment="1">
      <alignment horizontal="left" vertical="top"/>
    </xf>
    <xf numFmtId="0" fontId="9" fillId="0" borderId="5" xfId="0" applyFont="1" applyFill="1" applyBorder="1" applyAlignment="1">
      <alignment horizontal="left" vertical="top"/>
    </xf>
    <xf numFmtId="0" fontId="9" fillId="0" borderId="31" xfId="0" applyFont="1" applyFill="1" applyBorder="1" applyAlignment="1">
      <alignment horizontal="left" vertical="top"/>
    </xf>
    <xf numFmtId="0" fontId="9" fillId="0" borderId="25" xfId="0" applyFont="1" applyFill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/>
    </xf>
    <xf numFmtId="0" fontId="9" fillId="0" borderId="32" xfId="0" applyFont="1" applyFill="1" applyBorder="1" applyAlignment="1">
      <alignment horizontal="center" vertical="center"/>
    </xf>
    <xf numFmtId="0" fontId="9" fillId="0" borderId="33" xfId="0" applyFont="1" applyFill="1" applyBorder="1" applyAlignment="1">
      <alignment horizontal="center" vertical="center"/>
    </xf>
    <xf numFmtId="0" fontId="9" fillId="0" borderId="34" xfId="0" applyFont="1" applyFill="1" applyBorder="1" applyAlignment="1">
      <alignment horizontal="center" vertical="center"/>
    </xf>
    <xf numFmtId="0" fontId="9" fillId="0" borderId="35" xfId="0" applyFont="1" applyFill="1" applyBorder="1" applyAlignment="1">
      <alignment horizontal="left" vertical="center"/>
    </xf>
    <xf numFmtId="0" fontId="9" fillId="0" borderId="36" xfId="0" applyFont="1" applyFill="1" applyBorder="1" applyAlignment="1">
      <alignment horizontal="left" vertical="center"/>
    </xf>
    <xf numFmtId="0" fontId="9" fillId="0" borderId="37" xfId="0" applyFont="1" applyFill="1" applyBorder="1" applyAlignment="1">
      <alignment horizontal="left" vertical="center"/>
    </xf>
    <xf numFmtId="0" fontId="3" fillId="4" borderId="54" xfId="0" applyFont="1" applyFill="1" applyBorder="1" applyAlignment="1">
      <alignment horizontal="center" vertical="center" wrapText="1"/>
    </xf>
    <xf numFmtId="0" fontId="3" fillId="4" borderId="39" xfId="0" applyFont="1" applyFill="1" applyBorder="1" applyAlignment="1">
      <alignment horizontal="center" vertical="center" wrapText="1"/>
    </xf>
    <xf numFmtId="0" fontId="3" fillId="4" borderId="20" xfId="0" applyFont="1" applyFill="1" applyBorder="1" applyAlignment="1">
      <alignment horizontal="center" vertical="center" wrapText="1"/>
    </xf>
    <xf numFmtId="0" fontId="3" fillId="4" borderId="41" xfId="0" applyFont="1" applyFill="1" applyBorder="1" applyAlignment="1">
      <alignment horizontal="center" vertical="center" wrapText="1"/>
    </xf>
    <xf numFmtId="0" fontId="3" fillId="4" borderId="38" xfId="0" applyFont="1" applyFill="1" applyBorder="1" applyAlignment="1">
      <alignment horizontal="center" vertical="center" wrapText="1"/>
    </xf>
    <xf numFmtId="0" fontId="3" fillId="4" borderId="21" xfId="0" applyFont="1" applyFill="1" applyBorder="1" applyAlignment="1">
      <alignment horizontal="center" vertical="center" wrapText="1"/>
    </xf>
    <xf numFmtId="0" fontId="2" fillId="2" borderId="39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0" fillId="2" borderId="40" xfId="0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0" fillId="3" borderId="49" xfId="0" applyFill="1" applyBorder="1" applyAlignment="1">
      <alignment vertical="top" wrapText="1"/>
    </xf>
    <xf numFmtId="0" fontId="0" fillId="3" borderId="50" xfId="0" applyFill="1" applyBorder="1" applyAlignment="1">
      <alignment vertical="top" wrapText="1"/>
    </xf>
    <xf numFmtId="0" fontId="0" fillId="2" borderId="49" xfId="0" applyFill="1" applyBorder="1" applyAlignment="1">
      <alignment vertical="top" wrapText="1"/>
    </xf>
    <xf numFmtId="0" fontId="0" fillId="2" borderId="50" xfId="0" applyFill="1" applyBorder="1" applyAlignment="1">
      <alignment vertical="top" wrapText="1"/>
    </xf>
    <xf numFmtId="49" fontId="13" fillId="3" borderId="49" xfId="0" applyNumberFormat="1" applyFont="1" applyFill="1" applyBorder="1" applyAlignment="1">
      <alignment vertical="top" wrapText="1"/>
    </xf>
    <xf numFmtId="49" fontId="13" fillId="3" borderId="50" xfId="0" applyNumberFormat="1" applyFont="1" applyFill="1" applyBorder="1" applyAlignment="1">
      <alignment vertical="top" wrapText="1"/>
    </xf>
    <xf numFmtId="0" fontId="0" fillId="2" borderId="52" xfId="0" applyFill="1" applyBorder="1" applyAlignment="1">
      <alignment vertical="top" wrapText="1"/>
    </xf>
    <xf numFmtId="0" fontId="0" fillId="2" borderId="53" xfId="0" applyFill="1" applyBorder="1" applyAlignment="1">
      <alignment vertical="top" wrapText="1"/>
    </xf>
    <xf numFmtId="0" fontId="3" fillId="2" borderId="49" xfId="0" applyFont="1" applyFill="1" applyBorder="1" applyAlignment="1">
      <alignment horizontal="center" vertical="center" wrapText="1"/>
    </xf>
    <xf numFmtId="49" fontId="3" fillId="2" borderId="50" xfId="0" applyNumberFormat="1" applyFont="1" applyFill="1" applyBorder="1" applyAlignment="1">
      <alignment horizontal="center" vertical="center" wrapText="1"/>
    </xf>
    <xf numFmtId="0" fontId="3" fillId="2" borderId="50" xfId="0" applyFont="1" applyFill="1" applyBorder="1" applyAlignment="1">
      <alignment horizontal="center" vertical="center" wrapText="1"/>
    </xf>
    <xf numFmtId="0" fontId="3" fillId="3" borderId="46" xfId="0" applyFont="1" applyFill="1" applyBorder="1" applyAlignment="1">
      <alignment horizontal="center" vertical="center" wrapText="1"/>
    </xf>
    <xf numFmtId="0" fontId="3" fillId="3" borderId="49" xfId="0" applyFont="1" applyFill="1" applyBorder="1" applyAlignment="1">
      <alignment horizontal="center" vertical="center" wrapText="1"/>
    </xf>
    <xf numFmtId="49" fontId="3" fillId="3" borderId="47" xfId="0" applyNumberFormat="1" applyFont="1" applyFill="1" applyBorder="1" applyAlignment="1">
      <alignment horizontal="center" vertical="center" wrapText="1"/>
    </xf>
    <xf numFmtId="0" fontId="3" fillId="3" borderId="50" xfId="0" applyFont="1" applyFill="1" applyBorder="1" applyAlignment="1">
      <alignment horizontal="center" vertical="center" wrapText="1"/>
    </xf>
    <xf numFmtId="0" fontId="3" fillId="3" borderId="47" xfId="0" applyFont="1" applyFill="1" applyBorder="1" applyAlignment="1">
      <alignment horizontal="center" vertical="center" wrapText="1"/>
    </xf>
    <xf numFmtId="0" fontId="12" fillId="2" borderId="61" xfId="0" applyFont="1" applyFill="1" applyBorder="1" applyAlignment="1">
      <alignment horizontal="center"/>
    </xf>
    <xf numFmtId="0" fontId="12" fillId="2" borderId="0" xfId="0" applyFont="1" applyFill="1" applyBorder="1" applyAlignment="1">
      <alignment horizontal="center"/>
    </xf>
    <xf numFmtId="0" fontId="12" fillId="2" borderId="64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27" xfId="0" applyFont="1" applyFill="1" applyBorder="1" applyAlignment="1">
      <alignment horizontal="left" vertical="center"/>
    </xf>
    <xf numFmtId="0" fontId="3" fillId="2" borderId="28" xfId="0" applyFont="1" applyFill="1" applyBorder="1" applyAlignment="1">
      <alignment horizontal="left" vertical="center"/>
    </xf>
    <xf numFmtId="0" fontId="3" fillId="2" borderId="29" xfId="0" applyFont="1" applyFill="1" applyBorder="1" applyAlignment="1">
      <alignment horizontal="left" vertical="center"/>
    </xf>
    <xf numFmtId="14" fontId="3" fillId="2" borderId="35" xfId="0" applyNumberFormat="1" applyFont="1" applyFill="1" applyBorder="1" applyAlignment="1">
      <alignment horizontal="left" vertical="center"/>
    </xf>
    <xf numFmtId="0" fontId="3" fillId="2" borderId="35" xfId="0" applyFont="1" applyFill="1" applyBorder="1" applyAlignment="1">
      <alignment horizontal="left" vertical="center"/>
    </xf>
    <xf numFmtId="0" fontId="3" fillId="2" borderId="37" xfId="0" applyFont="1" applyFill="1" applyBorder="1" applyAlignment="1">
      <alignment horizontal="left" vertical="center"/>
    </xf>
    <xf numFmtId="0" fontId="3" fillId="2" borderId="42" xfId="0" applyFont="1" applyFill="1" applyBorder="1" applyAlignment="1">
      <alignment horizontal="left" vertical="center"/>
    </xf>
    <xf numFmtId="0" fontId="3" fillId="2" borderId="7" xfId="0" applyFont="1" applyFill="1" applyBorder="1" applyAlignment="1">
      <alignment horizontal="left" vertical="center"/>
    </xf>
    <xf numFmtId="0" fontId="3" fillId="2" borderId="43" xfId="0" applyFont="1" applyFill="1" applyBorder="1" applyAlignment="1">
      <alignment horizontal="left" vertical="center"/>
    </xf>
    <xf numFmtId="0" fontId="3" fillId="2" borderId="44" xfId="0" applyFont="1" applyFill="1" applyBorder="1" applyAlignment="1">
      <alignment horizontal="left" vertical="center" wrapText="1"/>
    </xf>
    <xf numFmtId="0" fontId="3" fillId="2" borderId="7" xfId="0" applyFont="1" applyFill="1" applyBorder="1" applyAlignment="1">
      <alignment horizontal="left" vertical="center" wrapText="1"/>
    </xf>
    <xf numFmtId="0" fontId="3" fillId="2" borderId="43" xfId="0" applyFont="1" applyFill="1" applyBorder="1" applyAlignment="1">
      <alignment horizontal="left" vertical="center" wrapText="1"/>
    </xf>
    <xf numFmtId="0" fontId="3" fillId="2" borderId="44" xfId="0" applyFont="1" applyFill="1" applyBorder="1" applyAlignment="1">
      <alignment horizontal="left" vertical="center"/>
    </xf>
    <xf numFmtId="0" fontId="3" fillId="2" borderId="17" xfId="0" applyFont="1" applyFill="1" applyBorder="1" applyAlignment="1">
      <alignment horizontal="left" vertical="center"/>
    </xf>
    <xf numFmtId="0" fontId="3" fillId="2" borderId="36" xfId="0" applyFont="1" applyFill="1" applyBorder="1" applyAlignment="1">
      <alignment horizontal="center" vertical="center"/>
    </xf>
    <xf numFmtId="0" fontId="3" fillId="2" borderId="28" xfId="0" applyFont="1" applyFill="1" applyBorder="1" applyAlignment="1">
      <alignment horizontal="center" vertical="center"/>
    </xf>
  </cellXfs>
  <cellStyles count="4">
    <cellStyle name="Normal" xfId="0" builtinId="0"/>
    <cellStyle name="Normal 2" xfId="3"/>
    <cellStyle name="Porcentagem" xfId="1" builtinId="5"/>
    <cellStyle name="Vírgula" xfId="2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114300</xdr:colOff>
      <xdr:row>0</xdr:row>
      <xdr:rowOff>161925</xdr:rowOff>
    </xdr:from>
    <xdr:to>
      <xdr:col>7</xdr:col>
      <xdr:colOff>723900</xdr:colOff>
      <xdr:row>1</xdr:row>
      <xdr:rowOff>28575</xdr:rowOff>
    </xdr:to>
    <xdr:sp macro="" textlink="">
      <xdr:nvSpPr>
        <xdr:cNvPr id="4097" name="Text Box 6">
          <a:extLst>
            <a:ext uri="{FF2B5EF4-FFF2-40B4-BE49-F238E27FC236}">
              <a16:creationId xmlns:a16="http://schemas.microsoft.com/office/drawing/2014/main" xmlns="" id="{00000000-0008-0000-0000-000001100000}"/>
            </a:ext>
          </a:extLst>
        </xdr:cNvPr>
        <xdr:cNvSpPr txBox="1">
          <a:spLocks noChangeArrowheads="1"/>
        </xdr:cNvSpPr>
      </xdr:nvSpPr>
      <xdr:spPr bwMode="auto">
        <a:xfrm>
          <a:off x="1190625" y="161925"/>
          <a:ext cx="6877050" cy="638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0" bIns="0" anchor="ctr" upright="1"/>
        <a:lstStyle/>
        <a:p>
          <a:pPr algn="ctr" rtl="0">
            <a:defRPr sz="1000"/>
          </a:pPr>
          <a:r>
            <a:rPr lang="pt-BR" sz="1600" b="1" i="0" u="none" strike="noStrike" baseline="0">
              <a:solidFill>
                <a:sysClr val="windowText" lastClr="000000"/>
              </a:solidFill>
              <a:latin typeface="Arial"/>
              <a:cs typeface="Arial"/>
            </a:rPr>
            <a:t>PREFEITURA MUNICIPAL DE PAPAGAIOS</a:t>
          </a:r>
        </a:p>
        <a:p>
          <a:pPr marL="0" marR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400" b="1">
              <a:effectLst/>
              <a:latin typeface="Arial" pitchFamily="34" charset="0"/>
              <a:ea typeface="+mn-ea"/>
              <a:cs typeface="Arial" pitchFamily="34" charset="0"/>
            </a:rPr>
            <a:t>ESTADO DE MINAS GERAIS</a:t>
          </a:r>
        </a:p>
        <a:p>
          <a:pPr algn="ctr" rtl="0">
            <a:defRPr sz="1000"/>
          </a:pPr>
          <a:endParaRPr lang="pt-BR" sz="1600" b="1" i="0" u="none" strike="noStrike" baseline="0">
            <a:solidFill>
              <a:sysClr val="windowText" lastClr="000000"/>
            </a:solidFill>
            <a:latin typeface="Arial"/>
            <a:cs typeface="Arial"/>
          </a:endParaRPr>
        </a:p>
      </xdr:txBody>
    </xdr:sp>
    <xdr:clientData/>
  </xdr:twoCellAnchor>
  <xdr:twoCellAnchor editAs="oneCell">
    <xdr:from>
      <xdr:col>0</xdr:col>
      <xdr:colOff>133350</xdr:colOff>
      <xdr:row>0</xdr:row>
      <xdr:rowOff>57150</xdr:rowOff>
    </xdr:from>
    <xdr:to>
      <xdr:col>1</xdr:col>
      <xdr:colOff>643767</xdr:colOff>
      <xdr:row>2</xdr:row>
      <xdr:rowOff>6036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3350" y="57150"/>
          <a:ext cx="872367" cy="92043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361949</xdr:colOff>
      <xdr:row>0</xdr:row>
      <xdr:rowOff>0</xdr:rowOff>
    </xdr:from>
    <xdr:to>
      <xdr:col>10</xdr:col>
      <xdr:colOff>609599</xdr:colOff>
      <xdr:row>3</xdr:row>
      <xdr:rowOff>190500</xdr:rowOff>
    </xdr:to>
    <xdr:sp macro="" textlink="">
      <xdr:nvSpPr>
        <xdr:cNvPr id="4" name="Text Box 6">
          <a:extLst>
            <a:ext uri="{FF2B5EF4-FFF2-40B4-BE49-F238E27FC236}">
              <a16:creationId xmlns:a16="http://schemas.microsoft.com/office/drawing/2014/main" xmlns="" id="{00000000-0008-0000-0100-000004000000}"/>
            </a:ext>
          </a:extLst>
        </xdr:cNvPr>
        <xdr:cNvSpPr txBox="1">
          <a:spLocks noChangeArrowheads="1"/>
        </xdr:cNvSpPr>
      </xdr:nvSpPr>
      <xdr:spPr bwMode="auto">
        <a:xfrm>
          <a:off x="1171574" y="0"/>
          <a:ext cx="12715875" cy="714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0" bIns="0" anchor="ctr" upright="1"/>
        <a:lstStyle/>
        <a:p>
          <a:pPr algn="ctr" rtl="0"/>
          <a:r>
            <a:rPr lang="pt-BR" sz="2000" b="1" i="0" baseline="0">
              <a:effectLst/>
              <a:latin typeface="+mn-lt"/>
              <a:ea typeface="+mn-ea"/>
              <a:cs typeface="+mn-cs"/>
            </a:rPr>
            <a:t>PREFEITURA MUNICIPAL DE PAPAGAIOS</a:t>
          </a:r>
        </a:p>
        <a:p>
          <a:pPr marL="0" marR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pt-BR" sz="1400" b="1">
              <a:effectLst/>
              <a:latin typeface="Arial" pitchFamily="34" charset="0"/>
              <a:ea typeface="+mn-ea"/>
              <a:cs typeface="Arial" pitchFamily="34" charset="0"/>
            </a:rPr>
            <a:t>ESTADO DE MINAS GERAIS</a:t>
          </a:r>
          <a:endParaRPr lang="pt-BR" sz="1400">
            <a:effectLst/>
            <a:latin typeface="Arial" pitchFamily="34" charset="0"/>
            <a:cs typeface="Arial" pitchFamily="34" charset="0"/>
          </a:endParaRPr>
        </a:p>
        <a:p>
          <a:pPr algn="ctr" rtl="0"/>
          <a:endParaRPr lang="pt-BR" sz="2000">
            <a:effectLst/>
          </a:endParaRPr>
        </a:p>
      </xdr:txBody>
    </xdr:sp>
    <xdr:clientData/>
  </xdr:twoCellAnchor>
  <xdr:twoCellAnchor editAs="oneCell">
    <xdr:from>
      <xdr:col>0</xdr:col>
      <xdr:colOff>123826</xdr:colOff>
      <xdr:row>0</xdr:row>
      <xdr:rowOff>57150</xdr:rowOff>
    </xdr:from>
    <xdr:to>
      <xdr:col>1</xdr:col>
      <xdr:colOff>76200</xdr:colOff>
      <xdr:row>3</xdr:row>
      <xdr:rowOff>337262</xdr:rowOff>
    </xdr:to>
    <xdr:pic>
      <xdr:nvPicPr>
        <xdr:cNvPr id="5" name="Imagem 4">
          <a:extLst>
            <a:ext uri="{FF2B5EF4-FFF2-40B4-BE49-F238E27FC236}">
              <a16:creationId xmlns:a16="http://schemas.microsoft.com/office/drawing/2014/main" xmlns="" id="{00000000-0008-0000-01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826" y="57150"/>
          <a:ext cx="761999" cy="803987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269265</xdr:colOff>
      <xdr:row>59</xdr:row>
      <xdr:rowOff>30775</xdr:rowOff>
    </xdr:from>
    <xdr:to>
      <xdr:col>6</xdr:col>
      <xdr:colOff>200025</xdr:colOff>
      <xdr:row>60</xdr:row>
      <xdr:rowOff>152400</xdr:rowOff>
    </xdr:to>
    <xdr:sp macro="" textlink="">
      <xdr:nvSpPr>
        <xdr:cNvPr id="5" name="Elipse 4"/>
        <xdr:cNvSpPr/>
      </xdr:nvSpPr>
      <xdr:spPr>
        <a:xfrm>
          <a:off x="3317265" y="9584350"/>
          <a:ext cx="540360" cy="283550"/>
        </a:xfrm>
        <a:prstGeom prst="ellipse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  <xdr:twoCellAnchor editAs="oneCell">
    <xdr:from>
      <xdr:col>0</xdr:col>
      <xdr:colOff>0</xdr:colOff>
      <xdr:row>0</xdr:row>
      <xdr:rowOff>0</xdr:rowOff>
    </xdr:from>
    <xdr:to>
      <xdr:col>11</xdr:col>
      <xdr:colOff>19050</xdr:colOff>
      <xdr:row>53</xdr:row>
      <xdr:rowOff>152400</xdr:rowOff>
    </xdr:to>
    <xdr:pic>
      <xdr:nvPicPr>
        <xdr:cNvPr id="3" name="Imagem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6724650" cy="8734425"/>
        </a:xfrm>
        <a:prstGeom prst="rect">
          <a:avLst/>
        </a:prstGeom>
      </xdr:spPr>
    </xdr:pic>
    <xdr:clientData/>
  </xdr:twoCellAnchor>
  <xdr:twoCellAnchor>
    <xdr:from>
      <xdr:col>3</xdr:col>
      <xdr:colOff>314325</xdr:colOff>
      <xdr:row>44</xdr:row>
      <xdr:rowOff>57150</xdr:rowOff>
    </xdr:from>
    <xdr:to>
      <xdr:col>3</xdr:col>
      <xdr:colOff>514350</xdr:colOff>
      <xdr:row>46</xdr:row>
      <xdr:rowOff>66675</xdr:rowOff>
    </xdr:to>
    <xdr:sp macro="" textlink="">
      <xdr:nvSpPr>
        <xdr:cNvPr id="9" name="Seta para cima 8"/>
        <xdr:cNvSpPr/>
      </xdr:nvSpPr>
      <xdr:spPr>
        <a:xfrm>
          <a:off x="2143125" y="7181850"/>
          <a:ext cx="200025" cy="333375"/>
        </a:xfrm>
        <a:prstGeom prst="up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9"/>
  <sheetViews>
    <sheetView showGridLines="0" showZeros="0" view="pageBreakPreview" topLeftCell="A19" zoomScaleNormal="100" zoomScaleSheetLayoutView="93" workbookViewId="0">
      <selection activeCell="E17" sqref="E17"/>
    </sheetView>
  </sheetViews>
  <sheetFormatPr defaultRowHeight="12.75" x14ac:dyDescent="0.2"/>
  <cols>
    <col min="1" max="1" width="5.42578125" style="1" bestFit="1" customWidth="1"/>
    <col min="2" max="2" width="10.7109375" style="1" bestFit="1" customWidth="1"/>
    <col min="3" max="3" width="48" style="1" customWidth="1"/>
    <col min="4" max="4" width="9.140625" style="1"/>
    <col min="5" max="8" width="12.28515625" style="1" customWidth="1"/>
    <col min="9" max="16384" width="9.140625" style="1"/>
  </cols>
  <sheetData>
    <row r="1" spans="1:10" ht="60.75" customHeight="1" x14ac:dyDescent="0.2">
      <c r="A1" s="146"/>
      <c r="B1" s="147"/>
      <c r="C1" s="144"/>
      <c r="D1" s="144"/>
      <c r="E1" s="144"/>
      <c r="F1" s="144"/>
      <c r="G1" s="144"/>
      <c r="H1" s="145"/>
    </row>
    <row r="2" spans="1:10" ht="15.75" x14ac:dyDescent="0.25">
      <c r="A2" s="171"/>
      <c r="B2" s="172"/>
      <c r="C2" s="172"/>
      <c r="D2" s="172"/>
      <c r="E2" s="172"/>
      <c r="F2" s="172"/>
      <c r="G2" s="172"/>
      <c r="H2" s="173"/>
    </row>
    <row r="3" spans="1:10" ht="3.75" customHeight="1" thickBot="1" x14ac:dyDescent="0.25">
      <c r="A3" s="166"/>
      <c r="B3" s="167"/>
      <c r="C3" s="167"/>
      <c r="D3" s="167"/>
      <c r="E3" s="167"/>
      <c r="F3" s="167"/>
      <c r="G3" s="167"/>
      <c r="H3" s="168"/>
    </row>
    <row r="4" spans="1:10" ht="20.100000000000001" customHeight="1" thickBot="1" x14ac:dyDescent="0.25">
      <c r="A4" s="190" t="s">
        <v>4</v>
      </c>
      <c r="B4" s="191"/>
      <c r="C4" s="191"/>
      <c r="D4" s="191"/>
      <c r="E4" s="191"/>
      <c r="F4" s="191"/>
      <c r="G4" s="191"/>
      <c r="H4" s="192"/>
    </row>
    <row r="5" spans="1:10" ht="3.75" customHeight="1" thickBot="1" x14ac:dyDescent="0.25">
      <c r="A5" s="129"/>
      <c r="B5" s="10"/>
      <c r="C5" s="10"/>
      <c r="D5" s="10"/>
      <c r="E5" s="10"/>
      <c r="F5" s="10"/>
      <c r="G5" s="10"/>
      <c r="H5" s="130"/>
    </row>
    <row r="6" spans="1:10" ht="20.100000000000001" customHeight="1" x14ac:dyDescent="0.2">
      <c r="A6" s="181" t="s">
        <v>27</v>
      </c>
      <c r="B6" s="182"/>
      <c r="C6" s="182"/>
      <c r="D6" s="182"/>
      <c r="E6" s="183"/>
      <c r="F6" s="193" t="s">
        <v>29</v>
      </c>
      <c r="G6" s="194"/>
      <c r="H6" s="195"/>
    </row>
    <row r="7" spans="1:10" ht="20.100000000000001" customHeight="1" x14ac:dyDescent="0.2">
      <c r="A7" s="184" t="s">
        <v>28</v>
      </c>
      <c r="B7" s="185"/>
      <c r="C7" s="185"/>
      <c r="D7" s="185"/>
      <c r="E7" s="186"/>
      <c r="F7" s="178">
        <v>44706</v>
      </c>
      <c r="G7" s="179"/>
      <c r="H7" s="180"/>
    </row>
    <row r="8" spans="1:10" ht="28.5" customHeight="1" x14ac:dyDescent="0.2">
      <c r="A8" s="151" t="s">
        <v>73</v>
      </c>
      <c r="B8" s="152"/>
      <c r="C8" s="152"/>
      <c r="D8" s="153"/>
      <c r="E8" s="187" t="s">
        <v>12</v>
      </c>
      <c r="F8" s="188"/>
      <c r="G8" s="188"/>
      <c r="H8" s="189"/>
    </row>
    <row r="9" spans="1:10" ht="20.100000000000001" customHeight="1" x14ac:dyDescent="0.2">
      <c r="A9" s="157" t="s">
        <v>74</v>
      </c>
      <c r="B9" s="158"/>
      <c r="C9" s="158"/>
      <c r="D9" s="159"/>
      <c r="E9" s="176" t="s">
        <v>8</v>
      </c>
      <c r="F9" s="174" t="s">
        <v>6</v>
      </c>
      <c r="G9" s="128" t="s">
        <v>30</v>
      </c>
      <c r="H9" s="11" t="s">
        <v>7</v>
      </c>
    </row>
    <row r="10" spans="1:10" ht="20.100000000000001" customHeight="1" thickBot="1" x14ac:dyDescent="0.25">
      <c r="A10" s="154" t="s">
        <v>72</v>
      </c>
      <c r="B10" s="155"/>
      <c r="C10" s="155"/>
      <c r="D10" s="156"/>
      <c r="E10" s="177"/>
      <c r="F10" s="175"/>
      <c r="G10" s="12" t="s">
        <v>9</v>
      </c>
      <c r="H10" s="33">
        <v>0.27250000000000002</v>
      </c>
    </row>
    <row r="11" spans="1:10" ht="3.75" customHeight="1" thickBot="1" x14ac:dyDescent="0.25">
      <c r="A11" s="163"/>
      <c r="B11" s="164"/>
      <c r="C11" s="164"/>
      <c r="D11" s="164"/>
      <c r="E11" s="164"/>
      <c r="F11" s="164"/>
      <c r="G11" s="164"/>
      <c r="H11" s="165"/>
    </row>
    <row r="12" spans="1:10" ht="39" thickBot="1" x14ac:dyDescent="0.25">
      <c r="A12" s="13" t="s">
        <v>0</v>
      </c>
      <c r="B12" s="14" t="s">
        <v>5</v>
      </c>
      <c r="C12" s="14" t="s">
        <v>1</v>
      </c>
      <c r="D12" s="14" t="s">
        <v>3</v>
      </c>
      <c r="E12" s="14" t="s">
        <v>2</v>
      </c>
      <c r="F12" s="15" t="s">
        <v>14</v>
      </c>
      <c r="G12" s="15" t="s">
        <v>15</v>
      </c>
      <c r="H12" s="16" t="s">
        <v>10</v>
      </c>
    </row>
    <row r="13" spans="1:10" ht="18" customHeight="1" x14ac:dyDescent="0.2">
      <c r="A13" s="34">
        <v>1</v>
      </c>
      <c r="B13" s="35" t="s">
        <v>17</v>
      </c>
      <c r="C13" s="36" t="s">
        <v>18</v>
      </c>
      <c r="D13" s="37"/>
      <c r="E13" s="38"/>
      <c r="F13" s="38"/>
      <c r="G13" s="38"/>
      <c r="H13" s="39"/>
    </row>
    <row r="14" spans="1:10" ht="66.75" customHeight="1" x14ac:dyDescent="0.2">
      <c r="A14" s="2" t="s">
        <v>16</v>
      </c>
      <c r="B14" s="40" t="s">
        <v>31</v>
      </c>
      <c r="C14" s="41" t="s">
        <v>32</v>
      </c>
      <c r="D14" s="5" t="s">
        <v>39</v>
      </c>
      <c r="E14" s="6">
        <v>1</v>
      </c>
      <c r="F14" s="6">
        <v>1225.53</v>
      </c>
      <c r="G14" s="6">
        <f>ROUND(F14+(F14*$H$10),2)</f>
        <v>1559.49</v>
      </c>
      <c r="H14" s="7">
        <f>ROUND((E14*G14),2)</f>
        <v>1559.49</v>
      </c>
    </row>
    <row r="15" spans="1:10" x14ac:dyDescent="0.2">
      <c r="A15" s="42">
        <v>2</v>
      </c>
      <c r="B15" s="43" t="s">
        <v>19</v>
      </c>
      <c r="C15" s="44" t="s">
        <v>20</v>
      </c>
      <c r="D15" s="5"/>
      <c r="E15" s="6"/>
      <c r="F15" s="6"/>
      <c r="G15" s="6">
        <f t="shared" ref="G15" si="0">ROUND(F15+(F15*$H$10),2)</f>
        <v>0</v>
      </c>
      <c r="H15" s="7">
        <f t="shared" ref="H15" si="1">ROUND((E15*G15),2)</f>
        <v>0</v>
      </c>
      <c r="J15" s="1">
        <v>0</v>
      </c>
    </row>
    <row r="16" spans="1:10" ht="41.25" customHeight="1" x14ac:dyDescent="0.2">
      <c r="A16" s="45" t="s">
        <v>21</v>
      </c>
      <c r="B16" s="18" t="s">
        <v>33</v>
      </c>
      <c r="C16" s="4" t="s">
        <v>34</v>
      </c>
      <c r="D16" s="46" t="s">
        <v>38</v>
      </c>
      <c r="E16" s="20">
        <v>24286.62</v>
      </c>
      <c r="F16" s="20">
        <v>2.27</v>
      </c>
      <c r="G16" s="6">
        <f t="shared" ref="G16:G25" si="2">ROUND(F16+(F16*$H$10),2)</f>
        <v>2.89</v>
      </c>
      <c r="H16" s="7">
        <f t="shared" ref="H16:H25" si="3">ROUND((E16*G16),2)</f>
        <v>70188.33</v>
      </c>
    </row>
    <row r="17" spans="1:8" ht="29.25" customHeight="1" x14ac:dyDescent="0.2">
      <c r="A17" s="45" t="s">
        <v>22</v>
      </c>
      <c r="B17" s="3" t="s">
        <v>35</v>
      </c>
      <c r="C17" s="4" t="s">
        <v>36</v>
      </c>
      <c r="D17" s="46" t="s">
        <v>37</v>
      </c>
      <c r="E17" s="47">
        <f>ROUND(E16*0.00045*126,2)</f>
        <v>1377.05</v>
      </c>
      <c r="F17" s="47">
        <v>0.67</v>
      </c>
      <c r="G17" s="6">
        <f t="shared" si="2"/>
        <v>0.85</v>
      </c>
      <c r="H17" s="7">
        <f t="shared" si="3"/>
        <v>1170.49</v>
      </c>
    </row>
    <row r="18" spans="1:8" ht="67.5" x14ac:dyDescent="0.2">
      <c r="A18" s="45" t="s">
        <v>23</v>
      </c>
      <c r="B18" s="3" t="s">
        <v>40</v>
      </c>
      <c r="C18" s="4" t="s">
        <v>41</v>
      </c>
      <c r="D18" s="46" t="s">
        <v>42</v>
      </c>
      <c r="E18" s="20">
        <f>ROUNDDOWN(E16*0.03,2)</f>
        <v>728.59</v>
      </c>
      <c r="F18" s="47">
        <v>1106.5899999999999</v>
      </c>
      <c r="G18" s="6">
        <f>ROUND(F18+(F18*$H$10),2)</f>
        <v>1408.14</v>
      </c>
      <c r="H18" s="7">
        <f>ROUND((E18*G18),2)</f>
        <v>1025956.72</v>
      </c>
    </row>
    <row r="19" spans="1:8" ht="33.75" x14ac:dyDescent="0.2">
      <c r="A19" s="45" t="s">
        <v>24</v>
      </c>
      <c r="B19" s="21" t="s">
        <v>43</v>
      </c>
      <c r="C19" s="4" t="s">
        <v>44</v>
      </c>
      <c r="D19" s="46" t="s">
        <v>45</v>
      </c>
      <c r="E19" s="20">
        <f>E18*99.33</f>
        <v>72370.844700000001</v>
      </c>
      <c r="F19" s="20">
        <v>1.61</v>
      </c>
      <c r="G19" s="6">
        <f t="shared" si="2"/>
        <v>2.0499999999999998</v>
      </c>
      <c r="H19" s="7">
        <f t="shared" si="3"/>
        <v>148360.23000000001</v>
      </c>
    </row>
    <row r="20" spans="1:8" ht="31.5" customHeight="1" x14ac:dyDescent="0.2">
      <c r="A20" s="45" t="s">
        <v>63</v>
      </c>
      <c r="B20" s="125" t="s">
        <v>64</v>
      </c>
      <c r="C20" s="4" t="s">
        <v>65</v>
      </c>
      <c r="D20" s="46" t="s">
        <v>45</v>
      </c>
      <c r="E20" s="47">
        <f>ROUND((E18*0.2328*17.7)+(E18*1.3224*17.7),2)</f>
        <v>20055.93</v>
      </c>
      <c r="F20" s="47">
        <v>1.2</v>
      </c>
      <c r="G20" s="6">
        <f t="shared" si="2"/>
        <v>1.53</v>
      </c>
      <c r="H20" s="7">
        <f t="shared" si="3"/>
        <v>30685.57</v>
      </c>
    </row>
    <row r="21" spans="1:8" ht="24" customHeight="1" x14ac:dyDescent="0.2">
      <c r="A21" s="45" t="s">
        <v>66</v>
      </c>
      <c r="B21" s="125" t="s">
        <v>67</v>
      </c>
      <c r="C21" s="4" t="s">
        <v>68</v>
      </c>
      <c r="D21" s="46" t="s">
        <v>45</v>
      </c>
      <c r="E21" s="47">
        <f>E18*0.144*57.87</f>
        <v>6071.5444752000003</v>
      </c>
      <c r="F21" s="47">
        <v>1</v>
      </c>
      <c r="G21" s="6">
        <f t="shared" si="2"/>
        <v>1.27</v>
      </c>
      <c r="H21" s="7">
        <f t="shared" si="3"/>
        <v>7710.86</v>
      </c>
    </row>
    <row r="22" spans="1:8" x14ac:dyDescent="0.2">
      <c r="A22" s="42"/>
      <c r="B22" s="43"/>
      <c r="C22" s="44"/>
      <c r="D22" s="5"/>
      <c r="E22" s="6"/>
      <c r="F22" s="6"/>
      <c r="G22" s="6">
        <f t="shared" si="2"/>
        <v>0</v>
      </c>
      <c r="H22" s="7">
        <f t="shared" si="3"/>
        <v>0</v>
      </c>
    </row>
    <row r="23" spans="1:8" x14ac:dyDescent="0.2">
      <c r="A23" s="131"/>
      <c r="B23" s="3"/>
      <c r="C23" s="4"/>
      <c r="D23" s="3"/>
      <c r="E23" s="47"/>
      <c r="F23" s="46"/>
      <c r="G23" s="3"/>
      <c r="H23" s="7"/>
    </row>
    <row r="24" spans="1:8" ht="18" customHeight="1" x14ac:dyDescent="0.2">
      <c r="A24" s="17"/>
      <c r="B24" s="18"/>
      <c r="C24" s="19"/>
      <c r="D24" s="22"/>
      <c r="E24" s="20"/>
      <c r="F24" s="20"/>
      <c r="G24" s="8">
        <f t="shared" si="2"/>
        <v>0</v>
      </c>
      <c r="H24" s="9">
        <f t="shared" si="3"/>
        <v>0</v>
      </c>
    </row>
    <row r="25" spans="1:8" ht="18" customHeight="1" thickBot="1" x14ac:dyDescent="0.25">
      <c r="A25" s="23"/>
      <c r="B25" s="24"/>
      <c r="C25" s="25"/>
      <c r="D25" s="26"/>
      <c r="E25" s="27"/>
      <c r="F25" s="28"/>
      <c r="G25" s="8">
        <f t="shared" si="2"/>
        <v>0</v>
      </c>
      <c r="H25" s="9">
        <f t="shared" si="3"/>
        <v>0</v>
      </c>
    </row>
    <row r="26" spans="1:8" ht="18" customHeight="1" thickBot="1" x14ac:dyDescent="0.25">
      <c r="A26" s="160" t="s">
        <v>25</v>
      </c>
      <c r="B26" s="161"/>
      <c r="C26" s="161"/>
      <c r="D26" s="161"/>
      <c r="E26" s="161"/>
      <c r="F26" s="161"/>
      <c r="G26" s="162"/>
      <c r="H26" s="29">
        <f>SUM(H13:H25)</f>
        <v>1285631.6900000002</v>
      </c>
    </row>
    <row r="27" spans="1:8" ht="14.25" customHeight="1" x14ac:dyDescent="0.2">
      <c r="A27" s="132"/>
      <c r="B27" s="30"/>
      <c r="C27" s="30"/>
      <c r="D27" s="30"/>
      <c r="E27" s="30"/>
      <c r="F27" s="30"/>
      <c r="G27" s="30"/>
      <c r="H27" s="133"/>
    </row>
    <row r="28" spans="1:8" ht="11.25" customHeight="1" x14ac:dyDescent="0.2">
      <c r="A28" s="134"/>
      <c r="B28" s="31"/>
      <c r="C28" s="31"/>
      <c r="D28" s="31"/>
      <c r="E28" s="31"/>
      <c r="F28" s="31"/>
      <c r="G28" s="31"/>
      <c r="H28" s="135"/>
    </row>
    <row r="29" spans="1:8" ht="11.25" customHeight="1" x14ac:dyDescent="0.2">
      <c r="A29" s="134"/>
      <c r="B29" s="150"/>
      <c r="C29" s="150"/>
      <c r="D29" s="31"/>
      <c r="E29" s="150"/>
      <c r="F29" s="150"/>
      <c r="G29" s="126"/>
      <c r="H29" s="135"/>
    </row>
    <row r="30" spans="1:8" x14ac:dyDescent="0.2">
      <c r="A30" s="136"/>
      <c r="B30" s="148" t="s">
        <v>13</v>
      </c>
      <c r="C30" s="148"/>
      <c r="D30" s="32"/>
      <c r="E30" s="149" t="s">
        <v>11</v>
      </c>
      <c r="F30" s="149"/>
      <c r="G30" s="127"/>
      <c r="H30" s="137"/>
    </row>
    <row r="31" spans="1:8" hidden="1" x14ac:dyDescent="0.2">
      <c r="A31" s="138"/>
      <c r="B31" s="139"/>
      <c r="C31" s="139"/>
      <c r="D31" s="139"/>
      <c r="E31" s="139"/>
      <c r="F31" s="139"/>
      <c r="G31" s="139"/>
      <c r="H31" s="140"/>
    </row>
    <row r="32" spans="1:8" x14ac:dyDescent="0.2">
      <c r="A32" s="138"/>
      <c r="B32" s="139"/>
      <c r="C32" s="139"/>
      <c r="D32" s="139"/>
      <c r="E32" s="139"/>
      <c r="F32" s="139"/>
      <c r="G32" s="139"/>
      <c r="H32" s="140"/>
    </row>
    <row r="33" spans="1:8" x14ac:dyDescent="0.2">
      <c r="A33" s="138"/>
      <c r="B33" s="139"/>
      <c r="C33" s="139"/>
      <c r="D33" s="139"/>
      <c r="E33" s="139"/>
      <c r="F33" s="139"/>
      <c r="G33" s="139"/>
      <c r="H33" s="140"/>
    </row>
    <row r="34" spans="1:8" ht="11.25" customHeight="1" x14ac:dyDescent="0.2">
      <c r="A34" s="134"/>
      <c r="B34" s="150"/>
      <c r="C34" s="150"/>
      <c r="D34" s="31"/>
      <c r="E34" s="169"/>
      <c r="F34" s="169"/>
      <c r="G34" s="126"/>
      <c r="H34" s="135"/>
    </row>
    <row r="35" spans="1:8" x14ac:dyDescent="0.2">
      <c r="A35" s="136"/>
      <c r="B35" s="170" t="s">
        <v>26</v>
      </c>
      <c r="C35" s="148"/>
      <c r="D35" s="32"/>
      <c r="E35" s="149"/>
      <c r="F35" s="149"/>
      <c r="G35" s="127"/>
      <c r="H35" s="137"/>
    </row>
    <row r="36" spans="1:8" ht="12" customHeight="1" x14ac:dyDescent="0.2">
      <c r="A36" s="138"/>
      <c r="B36" s="139"/>
      <c r="C36" s="139"/>
      <c r="D36" s="139"/>
      <c r="E36" s="139"/>
      <c r="F36" s="139"/>
      <c r="G36" s="139"/>
      <c r="H36" s="140"/>
    </row>
    <row r="37" spans="1:8" ht="11.25" customHeight="1" thickBot="1" x14ac:dyDescent="0.25">
      <c r="A37" s="141"/>
      <c r="B37" s="142"/>
      <c r="C37" s="142"/>
      <c r="D37" s="142"/>
      <c r="E37" s="142"/>
      <c r="F37" s="142"/>
      <c r="G37" s="142"/>
      <c r="H37" s="143"/>
    </row>
    <row r="38" spans="1:8" ht="4.5" customHeight="1" x14ac:dyDescent="0.2">
      <c r="A38" s="138"/>
      <c r="B38" s="139"/>
      <c r="C38" s="139"/>
      <c r="D38" s="139"/>
      <c r="E38" s="139"/>
      <c r="F38" s="139"/>
      <c r="G38" s="139"/>
      <c r="H38" s="140"/>
    </row>
    <row r="39" spans="1:8" ht="13.5" thickBot="1" x14ac:dyDescent="0.25">
      <c r="A39" s="141"/>
      <c r="B39" s="142"/>
      <c r="C39" s="142"/>
      <c r="D39" s="142"/>
      <c r="E39" s="142"/>
      <c r="F39" s="142"/>
      <c r="G39" s="142"/>
      <c r="H39" s="143"/>
    </row>
  </sheetData>
  <mergeCells count="25">
    <mergeCell ref="E34:F34"/>
    <mergeCell ref="B35:C35"/>
    <mergeCell ref="E35:F35"/>
    <mergeCell ref="B34:C34"/>
    <mergeCell ref="A2:H2"/>
    <mergeCell ref="F9:F10"/>
    <mergeCell ref="E9:E10"/>
    <mergeCell ref="F7:H7"/>
    <mergeCell ref="A6:E6"/>
    <mergeCell ref="A7:E7"/>
    <mergeCell ref="E8:H8"/>
    <mergeCell ref="A4:H4"/>
    <mergeCell ref="F6:H6"/>
    <mergeCell ref="C1:H1"/>
    <mergeCell ref="A1:B1"/>
    <mergeCell ref="B30:C30"/>
    <mergeCell ref="E30:F30"/>
    <mergeCell ref="E29:F29"/>
    <mergeCell ref="B29:C29"/>
    <mergeCell ref="A8:D8"/>
    <mergeCell ref="A10:D10"/>
    <mergeCell ref="A9:D9"/>
    <mergeCell ref="A26:G26"/>
    <mergeCell ref="A11:H11"/>
    <mergeCell ref="A3:H3"/>
  </mergeCells>
  <phoneticPr fontId="2" type="noConversion"/>
  <printOptions horizontalCentered="1"/>
  <pageMargins left="0.78740157480314965" right="0.19685039370078741" top="0.39370078740157483" bottom="0.39370078740157483" header="0" footer="0"/>
  <pageSetup paperSize="9" scale="77" orientation="portrait" horizontalDpi="4294967295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42"/>
  <sheetViews>
    <sheetView tabSelected="1" workbookViewId="0">
      <selection activeCell="I6" sqref="I6:K6"/>
    </sheetView>
  </sheetViews>
  <sheetFormatPr defaultRowHeight="12.75" x14ac:dyDescent="0.2"/>
  <cols>
    <col min="1" max="1" width="12.140625" customWidth="1"/>
    <col min="2" max="2" width="10.42578125" customWidth="1"/>
    <col min="3" max="3" width="68" customWidth="1"/>
    <col min="4" max="4" width="14.28515625" customWidth="1"/>
    <col min="5" max="11" width="15.7109375" customWidth="1"/>
  </cols>
  <sheetData>
    <row r="1" spans="1:11" x14ac:dyDescent="0.2">
      <c r="A1" s="48"/>
      <c r="B1" s="49"/>
      <c r="C1" s="49"/>
      <c r="D1" s="50"/>
      <c r="E1" s="50"/>
      <c r="F1" s="50"/>
      <c r="G1" s="50"/>
      <c r="H1" s="50"/>
      <c r="I1" s="49"/>
      <c r="J1" s="49"/>
      <c r="K1" s="51"/>
    </row>
    <row r="2" spans="1:11" x14ac:dyDescent="0.2">
      <c r="A2" s="109"/>
      <c r="B2" s="52"/>
      <c r="C2" s="52"/>
      <c r="D2" s="53"/>
      <c r="E2" s="53"/>
      <c r="F2" s="53"/>
      <c r="G2" s="53"/>
      <c r="H2" s="53"/>
      <c r="I2" s="52"/>
      <c r="J2" s="52"/>
      <c r="K2" s="110"/>
    </row>
    <row r="3" spans="1:11" ht="15.75" x14ac:dyDescent="0.25">
      <c r="A3" s="222"/>
      <c r="B3" s="223"/>
      <c r="C3" s="223"/>
      <c r="D3" s="223"/>
      <c r="E3" s="223"/>
      <c r="F3" s="223"/>
      <c r="G3" s="223"/>
      <c r="H3" s="223"/>
      <c r="I3" s="223"/>
      <c r="J3" s="223"/>
      <c r="K3" s="224"/>
    </row>
    <row r="4" spans="1:11" ht="31.5" customHeight="1" thickBot="1" x14ac:dyDescent="0.25">
      <c r="A4" s="111"/>
      <c r="B4" s="54"/>
      <c r="C4" s="54"/>
      <c r="D4" s="53"/>
      <c r="E4" s="53"/>
      <c r="F4" s="54"/>
      <c r="G4" s="54"/>
      <c r="H4" s="54"/>
      <c r="I4" s="54"/>
      <c r="J4" s="54"/>
      <c r="K4" s="102"/>
    </row>
    <row r="5" spans="1:11" ht="13.5" thickBot="1" x14ac:dyDescent="0.25">
      <c r="A5" s="225" t="s">
        <v>46</v>
      </c>
      <c r="B5" s="226"/>
      <c r="C5" s="226"/>
      <c r="D5" s="226"/>
      <c r="E5" s="226"/>
      <c r="F5" s="226"/>
      <c r="G5" s="226"/>
      <c r="H5" s="226"/>
      <c r="I5" s="226"/>
      <c r="J5" s="226"/>
      <c r="K5" s="227"/>
    </row>
    <row r="6" spans="1:11" x14ac:dyDescent="0.2">
      <c r="A6" s="228" t="s">
        <v>27</v>
      </c>
      <c r="B6" s="229"/>
      <c r="C6" s="230"/>
      <c r="D6" s="242"/>
      <c r="E6" s="243"/>
      <c r="F6" s="122"/>
      <c r="G6" s="120"/>
      <c r="H6" s="121"/>
      <c r="I6" s="231">
        <v>44706</v>
      </c>
      <c r="J6" s="232"/>
      <c r="K6" s="233"/>
    </row>
    <row r="7" spans="1:11" ht="27.75" customHeight="1" thickBot="1" x14ac:dyDescent="0.25">
      <c r="A7" s="234" t="s">
        <v>28</v>
      </c>
      <c r="B7" s="235"/>
      <c r="C7" s="236"/>
      <c r="D7" s="237" t="s">
        <v>75</v>
      </c>
      <c r="E7" s="238"/>
      <c r="F7" s="238"/>
      <c r="G7" s="238"/>
      <c r="H7" s="239"/>
      <c r="I7" s="240" t="s">
        <v>71</v>
      </c>
      <c r="J7" s="235"/>
      <c r="K7" s="241"/>
    </row>
    <row r="8" spans="1:11" ht="25.5" x14ac:dyDescent="0.2">
      <c r="A8" s="55" t="s">
        <v>0</v>
      </c>
      <c r="B8" s="56" t="s">
        <v>5</v>
      </c>
      <c r="C8" s="56" t="s">
        <v>47</v>
      </c>
      <c r="D8" s="57" t="s">
        <v>48</v>
      </c>
      <c r="E8" s="57" t="s">
        <v>49</v>
      </c>
      <c r="F8" s="56" t="s">
        <v>50</v>
      </c>
      <c r="G8" s="56" t="s">
        <v>51</v>
      </c>
      <c r="H8" s="56" t="s">
        <v>52</v>
      </c>
      <c r="I8" s="56" t="s">
        <v>53</v>
      </c>
      <c r="J8" s="56" t="s">
        <v>54</v>
      </c>
      <c r="K8" s="58" t="s">
        <v>55</v>
      </c>
    </row>
    <row r="9" spans="1:11" x14ac:dyDescent="0.2">
      <c r="A9" s="217">
        <v>1</v>
      </c>
      <c r="B9" s="219" t="str">
        <f>'Planilha Orcamentaria'!B13</f>
        <v>IIO-001</v>
      </c>
      <c r="C9" s="221" t="str">
        <f>'Planilha Orcamentaria'!C13</f>
        <v>INSTALAÇÕES INICIAIS DA OBRA</v>
      </c>
      <c r="D9" s="59" t="s">
        <v>56</v>
      </c>
      <c r="E9" s="123">
        <f>E10/$E$34</f>
        <v>1.2130145920718552E-3</v>
      </c>
      <c r="F9" s="123">
        <v>1</v>
      </c>
      <c r="G9" s="123">
        <v>0</v>
      </c>
      <c r="H9" s="60"/>
      <c r="I9" s="61"/>
      <c r="J9" s="62"/>
      <c r="K9" s="63"/>
    </row>
    <row r="10" spans="1:11" x14ac:dyDescent="0.2">
      <c r="A10" s="218"/>
      <c r="B10" s="220"/>
      <c r="C10" s="220"/>
      <c r="D10" s="64" t="s">
        <v>57</v>
      </c>
      <c r="E10" s="65">
        <f>'Planilha Orcamentaria'!H14</f>
        <v>1559.49</v>
      </c>
      <c r="F10" s="65">
        <f t="shared" ref="F10:K10" si="0">F9*$E$10</f>
        <v>1559.49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6">
        <f t="shared" si="0"/>
        <v>0</v>
      </c>
    </row>
    <row r="11" spans="1:11" x14ac:dyDescent="0.2">
      <c r="A11" s="214">
        <v>2</v>
      </c>
      <c r="B11" s="215" t="str">
        <f>'Planilha Orcamentaria'!B15</f>
        <v>OBR-001</v>
      </c>
      <c r="C11" s="216" t="str">
        <f>'Planilha Orcamentaria'!C15</f>
        <v>OBRAS VIÁRIAS</v>
      </c>
      <c r="D11" s="67" t="s">
        <v>56</v>
      </c>
      <c r="E11" s="124">
        <f>E12/$E$34</f>
        <v>0.99878698540792821</v>
      </c>
      <c r="F11" s="124">
        <v>0.6</v>
      </c>
      <c r="G11" s="123">
        <v>0.4</v>
      </c>
      <c r="H11" s="68"/>
      <c r="I11" s="69"/>
      <c r="J11" s="70"/>
      <c r="K11" s="71"/>
    </row>
    <row r="12" spans="1:11" x14ac:dyDescent="0.2">
      <c r="A12" s="214"/>
      <c r="B12" s="216"/>
      <c r="C12" s="216"/>
      <c r="D12" s="67" t="s">
        <v>57</v>
      </c>
      <c r="E12" s="72">
        <f>SUM('Planilha Orcamentaria'!H16:H21)</f>
        <v>1284072.2000000002</v>
      </c>
      <c r="F12" s="72">
        <f t="shared" ref="F12:K12" si="1">F11*$E$12</f>
        <v>770443.32000000007</v>
      </c>
      <c r="G12" s="72">
        <f t="shared" si="1"/>
        <v>513628.88000000012</v>
      </c>
      <c r="H12" s="72">
        <f t="shared" si="1"/>
        <v>0</v>
      </c>
      <c r="I12" s="72">
        <f t="shared" si="1"/>
        <v>0</v>
      </c>
      <c r="J12" s="72">
        <f t="shared" si="1"/>
        <v>0</v>
      </c>
      <c r="K12" s="73">
        <f t="shared" si="1"/>
        <v>0</v>
      </c>
    </row>
    <row r="13" spans="1:11" x14ac:dyDescent="0.2">
      <c r="A13" s="214">
        <v>3</v>
      </c>
      <c r="B13" s="215" t="s">
        <v>69</v>
      </c>
      <c r="C13" s="216" t="s">
        <v>70</v>
      </c>
      <c r="D13" s="64" t="s">
        <v>56</v>
      </c>
      <c r="E13" s="124">
        <f>E14/$E$34</f>
        <v>0</v>
      </c>
      <c r="F13" s="123">
        <v>1</v>
      </c>
      <c r="G13" s="123">
        <v>0</v>
      </c>
      <c r="H13" s="60"/>
      <c r="I13" s="61"/>
      <c r="J13" s="62"/>
      <c r="K13" s="63"/>
    </row>
    <row r="14" spans="1:11" x14ac:dyDescent="0.2">
      <c r="A14" s="214"/>
      <c r="B14" s="216"/>
      <c r="C14" s="216"/>
      <c r="D14" s="64" t="s">
        <v>57</v>
      </c>
      <c r="E14" s="65">
        <f>SUM('Planilha Orcamentaria'!H23)</f>
        <v>0</v>
      </c>
      <c r="F14" s="65">
        <f t="shared" ref="F14:K14" si="2">F13*$E$14</f>
        <v>0</v>
      </c>
      <c r="G14" s="65">
        <f t="shared" si="2"/>
        <v>0</v>
      </c>
      <c r="H14" s="65">
        <f t="shared" si="2"/>
        <v>0</v>
      </c>
      <c r="I14" s="65">
        <f t="shared" si="2"/>
        <v>0</v>
      </c>
      <c r="J14" s="65">
        <f t="shared" si="2"/>
        <v>0</v>
      </c>
      <c r="K14" s="66">
        <f t="shared" si="2"/>
        <v>0</v>
      </c>
    </row>
    <row r="15" spans="1:11" x14ac:dyDescent="0.2">
      <c r="A15" s="208"/>
      <c r="B15" s="209"/>
      <c r="C15" s="209"/>
      <c r="D15" s="67" t="s">
        <v>56</v>
      </c>
      <c r="E15" s="68"/>
      <c r="F15" s="68"/>
      <c r="G15" s="68"/>
      <c r="H15" s="68"/>
      <c r="I15" s="69"/>
      <c r="J15" s="70"/>
      <c r="K15" s="71"/>
    </row>
    <row r="16" spans="1:11" x14ac:dyDescent="0.2">
      <c r="A16" s="208"/>
      <c r="B16" s="209"/>
      <c r="C16" s="209"/>
      <c r="D16" s="74" t="s">
        <v>57</v>
      </c>
      <c r="E16" s="75"/>
      <c r="F16" s="75">
        <f>F15*$E$16</f>
        <v>0</v>
      </c>
      <c r="G16" s="75">
        <f>G15*$E$16</f>
        <v>0</v>
      </c>
      <c r="H16" s="75">
        <f>H15*$E$16</f>
        <v>0</v>
      </c>
      <c r="I16" s="75"/>
      <c r="J16" s="75"/>
      <c r="K16" s="76"/>
    </row>
    <row r="17" spans="1:11" x14ac:dyDescent="0.2">
      <c r="A17" s="206"/>
      <c r="B17" s="207"/>
      <c r="C17" s="207"/>
      <c r="D17" s="64" t="s">
        <v>56</v>
      </c>
      <c r="E17" s="60"/>
      <c r="F17" s="60"/>
      <c r="G17" s="60"/>
      <c r="H17" s="60"/>
      <c r="I17" s="61"/>
      <c r="J17" s="62"/>
      <c r="K17" s="63"/>
    </row>
    <row r="18" spans="1:11" x14ac:dyDescent="0.2">
      <c r="A18" s="206"/>
      <c r="B18" s="207"/>
      <c r="C18" s="207"/>
      <c r="D18" s="64" t="s">
        <v>57</v>
      </c>
      <c r="E18" s="65"/>
      <c r="F18" s="65">
        <f>F17*$E$18</f>
        <v>0</v>
      </c>
      <c r="G18" s="65">
        <f>G17*$E$18</f>
        <v>0</v>
      </c>
      <c r="H18" s="65">
        <f>H17*$E$18</f>
        <v>0</v>
      </c>
      <c r="I18" s="65"/>
      <c r="J18" s="65"/>
      <c r="K18" s="66"/>
    </row>
    <row r="19" spans="1:11" x14ac:dyDescent="0.2">
      <c r="A19" s="208"/>
      <c r="B19" s="209"/>
      <c r="C19" s="209"/>
      <c r="D19" s="67" t="s">
        <v>56</v>
      </c>
      <c r="E19" s="68"/>
      <c r="F19" s="68"/>
      <c r="G19" s="68"/>
      <c r="H19" s="68"/>
      <c r="I19" s="69"/>
      <c r="J19" s="70"/>
      <c r="K19" s="71"/>
    </row>
    <row r="20" spans="1:11" x14ac:dyDescent="0.2">
      <c r="A20" s="208"/>
      <c r="B20" s="209"/>
      <c r="C20" s="209"/>
      <c r="D20" s="67" t="s">
        <v>57</v>
      </c>
      <c r="E20" s="72"/>
      <c r="F20" s="72">
        <f t="shared" ref="F20:K20" si="3">F19*$E$20</f>
        <v>0</v>
      </c>
      <c r="G20" s="72">
        <f t="shared" si="3"/>
        <v>0</v>
      </c>
      <c r="H20" s="72">
        <f t="shared" si="3"/>
        <v>0</v>
      </c>
      <c r="I20" s="72">
        <f t="shared" si="3"/>
        <v>0</v>
      </c>
      <c r="J20" s="72">
        <f t="shared" si="3"/>
        <v>0</v>
      </c>
      <c r="K20" s="73">
        <f t="shared" si="3"/>
        <v>0</v>
      </c>
    </row>
    <row r="21" spans="1:11" x14ac:dyDescent="0.2">
      <c r="A21" s="206"/>
      <c r="B21" s="207"/>
      <c r="C21" s="207"/>
      <c r="D21" s="64" t="s">
        <v>56</v>
      </c>
      <c r="E21" s="60"/>
      <c r="F21" s="60"/>
      <c r="G21" s="60"/>
      <c r="H21" s="60"/>
      <c r="I21" s="61"/>
      <c r="J21" s="62"/>
      <c r="K21" s="63"/>
    </row>
    <row r="22" spans="1:11" x14ac:dyDescent="0.2">
      <c r="A22" s="206"/>
      <c r="B22" s="207"/>
      <c r="C22" s="207"/>
      <c r="D22" s="64" t="s">
        <v>57</v>
      </c>
      <c r="E22" s="65"/>
      <c r="F22" s="65">
        <f t="shared" ref="F22:K22" si="4">F21*$E$22</f>
        <v>0</v>
      </c>
      <c r="G22" s="65">
        <f t="shared" si="4"/>
        <v>0</v>
      </c>
      <c r="H22" s="65">
        <f t="shared" si="4"/>
        <v>0</v>
      </c>
      <c r="I22" s="65">
        <f t="shared" si="4"/>
        <v>0</v>
      </c>
      <c r="J22" s="65">
        <f t="shared" si="4"/>
        <v>0</v>
      </c>
      <c r="K22" s="66">
        <f t="shared" si="4"/>
        <v>0</v>
      </c>
    </row>
    <row r="23" spans="1:11" x14ac:dyDescent="0.2">
      <c r="A23" s="208"/>
      <c r="B23" s="209"/>
      <c r="C23" s="209"/>
      <c r="D23" s="67" t="s">
        <v>56</v>
      </c>
      <c r="E23" s="68"/>
      <c r="F23" s="68"/>
      <c r="G23" s="68"/>
      <c r="H23" s="68"/>
      <c r="I23" s="69"/>
      <c r="J23" s="70"/>
      <c r="K23" s="71"/>
    </row>
    <row r="24" spans="1:11" x14ac:dyDescent="0.2">
      <c r="A24" s="208"/>
      <c r="B24" s="209"/>
      <c r="C24" s="209"/>
      <c r="D24" s="67" t="s">
        <v>57</v>
      </c>
      <c r="E24" s="72"/>
      <c r="F24" s="72">
        <f t="shared" ref="F24:K24" si="5">F23*$E$24</f>
        <v>0</v>
      </c>
      <c r="G24" s="72">
        <f t="shared" si="5"/>
        <v>0</v>
      </c>
      <c r="H24" s="72">
        <f t="shared" si="5"/>
        <v>0</v>
      </c>
      <c r="I24" s="72">
        <f t="shared" si="5"/>
        <v>0</v>
      </c>
      <c r="J24" s="72">
        <f t="shared" si="5"/>
        <v>0</v>
      </c>
      <c r="K24" s="73">
        <f t="shared" si="5"/>
        <v>0</v>
      </c>
    </row>
    <row r="25" spans="1:11" x14ac:dyDescent="0.2">
      <c r="A25" s="206"/>
      <c r="B25" s="207"/>
      <c r="C25" s="207"/>
      <c r="D25" s="64" t="s">
        <v>56</v>
      </c>
      <c r="E25" s="60"/>
      <c r="F25" s="60"/>
      <c r="G25" s="60"/>
      <c r="H25" s="60"/>
      <c r="I25" s="61"/>
      <c r="J25" s="62"/>
      <c r="K25" s="63"/>
    </row>
    <row r="26" spans="1:11" x14ac:dyDescent="0.2">
      <c r="A26" s="206"/>
      <c r="B26" s="207"/>
      <c r="C26" s="207"/>
      <c r="D26" s="64" t="s">
        <v>57</v>
      </c>
      <c r="E26" s="65"/>
      <c r="F26" s="65">
        <f t="shared" ref="F26:K26" si="6">F25*$E$26</f>
        <v>0</v>
      </c>
      <c r="G26" s="65">
        <f t="shared" si="6"/>
        <v>0</v>
      </c>
      <c r="H26" s="65">
        <f t="shared" si="6"/>
        <v>0</v>
      </c>
      <c r="I26" s="65">
        <f t="shared" si="6"/>
        <v>0</v>
      </c>
      <c r="J26" s="65">
        <f t="shared" si="6"/>
        <v>0</v>
      </c>
      <c r="K26" s="66">
        <f t="shared" si="6"/>
        <v>0</v>
      </c>
    </row>
    <row r="27" spans="1:11" x14ac:dyDescent="0.2">
      <c r="A27" s="208"/>
      <c r="B27" s="209"/>
      <c r="C27" s="209"/>
      <c r="D27" s="67" t="s">
        <v>56</v>
      </c>
      <c r="E27" s="68"/>
      <c r="F27" s="68"/>
      <c r="G27" s="68"/>
      <c r="H27" s="68"/>
      <c r="I27" s="69"/>
      <c r="J27" s="70"/>
      <c r="K27" s="71"/>
    </row>
    <row r="28" spans="1:11" x14ac:dyDescent="0.2">
      <c r="A28" s="208"/>
      <c r="B28" s="209"/>
      <c r="C28" s="209"/>
      <c r="D28" s="67" t="s">
        <v>57</v>
      </c>
      <c r="E28" s="72"/>
      <c r="F28" s="72">
        <f t="shared" ref="F28:K28" si="7">F27*$E$28</f>
        <v>0</v>
      </c>
      <c r="G28" s="72">
        <f t="shared" si="7"/>
        <v>0</v>
      </c>
      <c r="H28" s="72">
        <f t="shared" si="7"/>
        <v>0</v>
      </c>
      <c r="I28" s="72">
        <f t="shared" si="7"/>
        <v>0</v>
      </c>
      <c r="J28" s="72">
        <f t="shared" si="7"/>
        <v>0</v>
      </c>
      <c r="K28" s="73">
        <f t="shared" si="7"/>
        <v>0</v>
      </c>
    </row>
    <row r="29" spans="1:11" x14ac:dyDescent="0.2">
      <c r="A29" s="210"/>
      <c r="B29" s="211"/>
      <c r="C29" s="211"/>
      <c r="D29" s="64" t="s">
        <v>56</v>
      </c>
      <c r="E29" s="60"/>
      <c r="F29" s="60"/>
      <c r="G29" s="60"/>
      <c r="H29" s="60"/>
      <c r="I29" s="61"/>
      <c r="J29" s="62"/>
      <c r="K29" s="63"/>
    </row>
    <row r="30" spans="1:11" x14ac:dyDescent="0.2">
      <c r="A30" s="210"/>
      <c r="B30" s="211"/>
      <c r="C30" s="211"/>
      <c r="D30" s="64" t="s">
        <v>57</v>
      </c>
      <c r="E30" s="65"/>
      <c r="F30" s="65">
        <f t="shared" ref="F30:K30" si="8">F29*$E$30</f>
        <v>0</v>
      </c>
      <c r="G30" s="65">
        <f t="shared" si="8"/>
        <v>0</v>
      </c>
      <c r="H30" s="65">
        <f t="shared" si="8"/>
        <v>0</v>
      </c>
      <c r="I30" s="65">
        <f t="shared" si="8"/>
        <v>0</v>
      </c>
      <c r="J30" s="65">
        <f t="shared" si="8"/>
        <v>0</v>
      </c>
      <c r="K30" s="66">
        <f t="shared" si="8"/>
        <v>0</v>
      </c>
    </row>
    <row r="31" spans="1:11" x14ac:dyDescent="0.2">
      <c r="A31" s="208"/>
      <c r="B31" s="209"/>
      <c r="C31" s="209"/>
      <c r="D31" s="67" t="s">
        <v>56</v>
      </c>
      <c r="E31" s="68"/>
      <c r="F31" s="68"/>
      <c r="G31" s="68"/>
      <c r="H31" s="68"/>
      <c r="I31" s="69"/>
      <c r="J31" s="70"/>
      <c r="K31" s="71"/>
    </row>
    <row r="32" spans="1:11" x14ac:dyDescent="0.2">
      <c r="A32" s="212"/>
      <c r="B32" s="213"/>
      <c r="C32" s="213"/>
      <c r="D32" s="77" t="s">
        <v>57</v>
      </c>
      <c r="E32" s="72"/>
      <c r="F32" s="72">
        <f t="shared" ref="F32:K32" si="9">F31*$E$32</f>
        <v>0</v>
      </c>
      <c r="G32" s="72">
        <f t="shared" si="9"/>
        <v>0</v>
      </c>
      <c r="H32" s="72">
        <f t="shared" si="9"/>
        <v>0</v>
      </c>
      <c r="I32" s="72">
        <f t="shared" si="9"/>
        <v>0</v>
      </c>
      <c r="J32" s="72">
        <f t="shared" si="9"/>
        <v>0</v>
      </c>
      <c r="K32" s="73">
        <f t="shared" si="9"/>
        <v>0</v>
      </c>
    </row>
    <row r="33" spans="1:11" x14ac:dyDescent="0.2">
      <c r="A33" s="196" t="s">
        <v>58</v>
      </c>
      <c r="B33" s="197"/>
      <c r="C33" s="198"/>
      <c r="D33" s="78" t="s">
        <v>56</v>
      </c>
      <c r="E33" s="79">
        <f>E9+E11+E13++E15+E19+E21+E23+E25+E27+E29+E31</f>
        <v>1</v>
      </c>
      <c r="F33" s="79">
        <f t="shared" ref="F33:K33" si="10">F34/$E$34</f>
        <v>0.60048520583682874</v>
      </c>
      <c r="G33" s="79">
        <f t="shared" si="10"/>
        <v>0.39951479416317132</v>
      </c>
      <c r="H33" s="79">
        <f t="shared" si="10"/>
        <v>0</v>
      </c>
      <c r="I33" s="79">
        <f t="shared" si="10"/>
        <v>0</v>
      </c>
      <c r="J33" s="79">
        <f t="shared" si="10"/>
        <v>0</v>
      </c>
      <c r="K33" s="80">
        <f t="shared" si="10"/>
        <v>0</v>
      </c>
    </row>
    <row r="34" spans="1:11" ht="13.5" thickBot="1" x14ac:dyDescent="0.25">
      <c r="A34" s="199"/>
      <c r="B34" s="200"/>
      <c r="C34" s="201"/>
      <c r="D34" s="81" t="s">
        <v>57</v>
      </c>
      <c r="E34" s="82">
        <f>E10+E12+E14+E16+E18+E20+E22+E24+E26+E28+E30+E32</f>
        <v>1285631.6900000002</v>
      </c>
      <c r="F34" s="82">
        <f t="shared" ref="F34:K34" si="11">F10+F12+F14+F16+F18+F20+F22+F24+F26+F28+F30+F32</f>
        <v>772002.81</v>
      </c>
      <c r="G34" s="82">
        <f t="shared" si="11"/>
        <v>513628.88000000012</v>
      </c>
      <c r="H34" s="82">
        <f t="shared" si="11"/>
        <v>0</v>
      </c>
      <c r="I34" s="82">
        <f t="shared" si="11"/>
        <v>0</v>
      </c>
      <c r="J34" s="82">
        <f t="shared" si="11"/>
        <v>0</v>
      </c>
      <c r="K34" s="83">
        <f t="shared" si="11"/>
        <v>0</v>
      </c>
    </row>
    <row r="35" spans="1:11" ht="13.5" thickBot="1" x14ac:dyDescent="0.25">
      <c r="A35" s="112"/>
      <c r="B35" s="84"/>
      <c r="C35" s="84"/>
      <c r="D35" s="85"/>
      <c r="E35" s="85"/>
      <c r="F35" s="84"/>
      <c r="G35" s="84"/>
      <c r="H35" s="84"/>
      <c r="I35" s="84"/>
      <c r="J35" s="84"/>
      <c r="K35" s="113"/>
    </row>
    <row r="36" spans="1:11" x14ac:dyDescent="0.2">
      <c r="A36" s="86"/>
      <c r="B36" s="87"/>
      <c r="C36" s="87"/>
      <c r="D36" s="87"/>
      <c r="E36" s="87"/>
      <c r="F36" s="87"/>
      <c r="G36" s="88"/>
      <c r="H36" s="89"/>
      <c r="I36" s="90"/>
      <c r="J36" s="90"/>
      <c r="K36" s="91"/>
    </row>
    <row r="37" spans="1:11" x14ac:dyDescent="0.2">
      <c r="A37" s="92"/>
      <c r="B37" s="93"/>
      <c r="C37" s="93"/>
      <c r="D37" s="94"/>
      <c r="E37" s="95"/>
      <c r="F37" s="93"/>
      <c r="G37" s="96"/>
      <c r="H37" s="97" t="s">
        <v>59</v>
      </c>
      <c r="I37" s="54"/>
      <c r="J37" s="54"/>
      <c r="K37" s="98"/>
    </row>
    <row r="38" spans="1:11" x14ac:dyDescent="0.2">
      <c r="A38" s="99"/>
      <c r="B38" s="202" t="s">
        <v>60</v>
      </c>
      <c r="C38" s="202"/>
      <c r="D38" s="53"/>
      <c r="E38" s="203" t="s">
        <v>61</v>
      </c>
      <c r="F38" s="203"/>
      <c r="G38" s="100"/>
      <c r="H38" s="101"/>
      <c r="I38" s="54"/>
      <c r="J38" s="54"/>
      <c r="K38" s="102"/>
    </row>
    <row r="39" spans="1:11" x14ac:dyDescent="0.2">
      <c r="A39" s="103"/>
      <c r="B39" s="104"/>
      <c r="C39" s="104"/>
      <c r="D39" s="53"/>
      <c r="E39" s="53"/>
      <c r="F39" s="54"/>
      <c r="G39" s="105"/>
      <c r="H39" s="101"/>
      <c r="I39" s="54"/>
      <c r="J39" s="54"/>
      <c r="K39" s="102"/>
    </row>
    <row r="40" spans="1:11" x14ac:dyDescent="0.2">
      <c r="A40" s="106"/>
      <c r="B40" s="204"/>
      <c r="C40" s="204"/>
      <c r="D40" s="107"/>
      <c r="E40" s="107"/>
      <c r="F40" s="108"/>
      <c r="G40" s="105"/>
      <c r="H40" s="101"/>
      <c r="I40" s="54"/>
      <c r="J40" s="54"/>
      <c r="K40" s="102"/>
    </row>
    <row r="41" spans="1:11" ht="13.5" thickBot="1" x14ac:dyDescent="0.25">
      <c r="A41" s="114"/>
      <c r="B41" s="205" t="s">
        <v>62</v>
      </c>
      <c r="C41" s="205"/>
      <c r="D41" s="115"/>
      <c r="E41" s="115"/>
      <c r="F41" s="116"/>
      <c r="G41" s="117"/>
      <c r="H41" s="118"/>
      <c r="I41" s="116"/>
      <c r="J41" s="116"/>
      <c r="K41" s="119"/>
    </row>
    <row r="42" spans="1:11" x14ac:dyDescent="0.2">
      <c r="A42" s="54"/>
      <c r="B42" s="54"/>
      <c r="C42" s="54"/>
      <c r="D42" s="53"/>
      <c r="E42" s="53"/>
      <c r="F42" s="54"/>
      <c r="G42" s="54"/>
      <c r="H42" s="101"/>
      <c r="I42" s="54"/>
      <c r="J42" s="54"/>
      <c r="K42" s="54"/>
    </row>
  </sheetData>
  <mergeCells count="49">
    <mergeCell ref="A3:K3"/>
    <mergeCell ref="A5:K5"/>
    <mergeCell ref="A6:C6"/>
    <mergeCell ref="I6:K6"/>
    <mergeCell ref="A7:C7"/>
    <mergeCell ref="D7:H7"/>
    <mergeCell ref="I7:K7"/>
    <mergeCell ref="D6:E6"/>
    <mergeCell ref="A9:A10"/>
    <mergeCell ref="B9:B10"/>
    <mergeCell ref="C9:C10"/>
    <mergeCell ref="A11:A12"/>
    <mergeCell ref="B11:B12"/>
    <mergeCell ref="C11:C12"/>
    <mergeCell ref="A13:A14"/>
    <mergeCell ref="B13:B14"/>
    <mergeCell ref="C13:C14"/>
    <mergeCell ref="A15:A16"/>
    <mergeCell ref="B15:B16"/>
    <mergeCell ref="C15:C16"/>
    <mergeCell ref="A23:A24"/>
    <mergeCell ref="B23:B24"/>
    <mergeCell ref="C23:C24"/>
    <mergeCell ref="A17:A18"/>
    <mergeCell ref="B17:B18"/>
    <mergeCell ref="C17:C18"/>
    <mergeCell ref="A19:A20"/>
    <mergeCell ref="B19:B20"/>
    <mergeCell ref="C19:C20"/>
    <mergeCell ref="A21:A22"/>
    <mergeCell ref="B21:B22"/>
    <mergeCell ref="C21:C22"/>
    <mergeCell ref="A29:A30"/>
    <mergeCell ref="B29:B30"/>
    <mergeCell ref="C29:C30"/>
    <mergeCell ref="A31:A32"/>
    <mergeCell ref="B31:B32"/>
    <mergeCell ref="C31:C32"/>
    <mergeCell ref="A25:A26"/>
    <mergeCell ref="B25:B26"/>
    <mergeCell ref="C25:C26"/>
    <mergeCell ref="A27:A28"/>
    <mergeCell ref="B27:B28"/>
    <mergeCell ref="C27:C28"/>
    <mergeCell ref="A33:C34"/>
    <mergeCell ref="B38:C38"/>
    <mergeCell ref="E38:F38"/>
    <mergeCell ref="B40:C40"/>
    <mergeCell ref="B41:C41"/>
  </mergeCells>
  <pageMargins left="0.511811024" right="0.511811024" top="0.78740157499999996" bottom="0.78740157499999996" header="0.31496062000000002" footer="0.31496062000000002"/>
  <pageSetup paperSize="9" scale="64" orientation="landscape" horizontalDpi="300" verticalDpi="3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"/>
  <sheetViews>
    <sheetView topLeftCell="A34" zoomScaleNormal="100" workbookViewId="0">
      <selection activeCell="M12" sqref="M12"/>
    </sheetView>
  </sheetViews>
  <sheetFormatPr defaultRowHeight="12.75" x14ac:dyDescent="0.2"/>
  <sheetData/>
  <pageMargins left="0.511811024" right="0.511811024" top="0.78740157499999996" bottom="0.78740157499999996" header="0.31496062000000002" footer="0.31496062000000002"/>
  <pageSetup paperSize="9" scale="60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1</vt:i4>
      </vt:variant>
    </vt:vector>
  </HeadingPairs>
  <TitlesOfParts>
    <vt:vector size="4" baseType="lpstr">
      <vt:lpstr>Planilha Orcamentaria</vt:lpstr>
      <vt:lpstr>Cronograma Físico-Financeiro</vt:lpstr>
      <vt:lpstr>BDI</vt:lpstr>
      <vt:lpstr>'Planilha Orcamentaria'!Area_de_impressao</vt:lpstr>
    </vt:vector>
  </TitlesOfParts>
  <Company>Setop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Setop</dc:creator>
  <cp:lastModifiedBy>Karina</cp:lastModifiedBy>
  <cp:lastPrinted>2022-05-25T16:54:23Z</cp:lastPrinted>
  <dcterms:created xsi:type="dcterms:W3CDTF">2006-09-22T13:55:22Z</dcterms:created>
  <dcterms:modified xsi:type="dcterms:W3CDTF">2022-05-25T17:01:12Z</dcterms:modified>
</cp:coreProperties>
</file>